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o02018\Desktop\OCú\Verejné obstarávanie\Cesty VO\Cintorínska.2022\"/>
    </mc:Choice>
  </mc:AlternateContent>
  <bookViews>
    <workbookView xWindow="0" yWindow="0" windowWidth="20490" windowHeight="7755" firstSheet="1" activeTab="1"/>
  </bookViews>
  <sheets>
    <sheet name="Rekapitulácia stavby" sheetId="1" state="veryHidden" r:id="rId1"/>
    <sheet name="15944 - Obec Malé Ozorovc..." sheetId="2" r:id="rId2"/>
  </sheets>
  <definedNames>
    <definedName name="_xlnm._FilterDatabase" localSheetId="1" hidden="1">'15944 - Obec Malé Ozorovc...'!$C$114:$K$130</definedName>
    <definedName name="_xlnm.Print_Titles" localSheetId="1">'15944 - Obec Malé Ozorovc...'!$114:$114</definedName>
    <definedName name="_xlnm.Print_Titles" localSheetId="0">'Rekapitulácia stavby'!$92:$92</definedName>
    <definedName name="_xlnm.Print_Area" localSheetId="1">'15944 - Obec Malé Ozorovc...'!$C$4:$J$76,'15944 - Obec Malé Ozorovc...'!$C$82:$J$98,'15944 - Obec Malé Ozorovc...'!$C$104:$J$130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BI118" i="2"/>
  <c r="BH118" i="2"/>
  <c r="BG118" i="2"/>
  <c r="BE118" i="2"/>
  <c r="T118" i="2"/>
  <c r="R118" i="2"/>
  <c r="P118" i="2"/>
  <c r="F111" i="2"/>
  <c r="F109" i="2"/>
  <c r="E107" i="2"/>
  <c r="F89" i="2"/>
  <c r="F87" i="2"/>
  <c r="E85" i="2"/>
  <c r="J22" i="2"/>
  <c r="E22" i="2"/>
  <c r="J112" i="2" s="1"/>
  <c r="J21" i="2"/>
  <c r="J19" i="2"/>
  <c r="E19" i="2"/>
  <c r="J111" i="2" s="1"/>
  <c r="J18" i="2"/>
  <c r="J16" i="2"/>
  <c r="E16" i="2"/>
  <c r="F90" i="2" s="1"/>
  <c r="J15" i="2"/>
  <c r="J10" i="2"/>
  <c r="J109" i="2"/>
  <c r="L90" i="1"/>
  <c r="AM90" i="1"/>
  <c r="AM89" i="1"/>
  <c r="L89" i="1"/>
  <c r="AM87" i="1"/>
  <c r="L87" i="1"/>
  <c r="L85" i="1"/>
  <c r="L84" i="1"/>
  <c r="BK123" i="2"/>
  <c r="J121" i="2"/>
  <c r="J122" i="2"/>
  <c r="BK125" i="2"/>
  <c r="BK119" i="2"/>
  <c r="J126" i="2"/>
  <c r="J118" i="2"/>
  <c r="J120" i="2"/>
  <c r="J129" i="2"/>
  <c r="BK130" i="2"/>
  <c r="J130" i="2"/>
  <c r="BK126" i="2"/>
  <c r="J119" i="2"/>
  <c r="J127" i="2"/>
  <c r="BK118" i="2"/>
  <c r="BK122" i="2"/>
  <c r="BK129" i="2"/>
  <c r="J128" i="2"/>
  <c r="BK127" i="2"/>
  <c r="AS94" i="1"/>
  <c r="J125" i="2"/>
  <c r="F34" i="2"/>
  <c r="J123" i="2"/>
  <c r="BK128" i="2"/>
  <c r="BK121" i="2"/>
  <c r="BK120" i="2"/>
  <c r="BK124" i="2" l="1"/>
  <c r="J124" i="2"/>
  <c r="J97" i="2" s="1"/>
  <c r="BK117" i="2"/>
  <c r="J117" i="2" s="1"/>
  <c r="J96" i="2" s="1"/>
  <c r="P117" i="2"/>
  <c r="P116" i="2"/>
  <c r="P115" i="2" s="1"/>
  <c r="AU95" i="1" s="1"/>
  <c r="AU94" i="1" s="1"/>
  <c r="R117" i="2"/>
  <c r="T117" i="2"/>
  <c r="P124" i="2"/>
  <c r="R124" i="2"/>
  <c r="T124" i="2"/>
  <c r="J90" i="2"/>
  <c r="F112" i="2"/>
  <c r="BF118" i="2"/>
  <c r="BF119" i="2"/>
  <c r="BF125" i="2"/>
  <c r="J87" i="2"/>
  <c r="BF128" i="2"/>
  <c r="BF129" i="2"/>
  <c r="J89" i="2"/>
  <c r="BF120" i="2"/>
  <c r="BF126" i="2"/>
  <c r="BF130" i="2"/>
  <c r="BF122" i="2"/>
  <c r="BF127" i="2"/>
  <c r="BF121" i="2"/>
  <c r="BF123" i="2"/>
  <c r="BC95" i="1"/>
  <c r="F31" i="2"/>
  <c r="AZ95" i="1"/>
  <c r="AZ94" i="1" s="1"/>
  <c r="W29" i="1" s="1"/>
  <c r="F35" i="2"/>
  <c r="BD95" i="1" s="1"/>
  <c r="BD94" i="1" s="1"/>
  <c r="W33" i="1" s="1"/>
  <c r="J31" i="2"/>
  <c r="AV95" i="1" s="1"/>
  <c r="F33" i="2"/>
  <c r="BB95" i="1" s="1"/>
  <c r="BB94" i="1" s="1"/>
  <c r="W31" i="1" s="1"/>
  <c r="BC94" i="1"/>
  <c r="AY94" i="1" s="1"/>
  <c r="R116" i="2" l="1"/>
  <c r="R115" i="2" s="1"/>
  <c r="T116" i="2"/>
  <c r="T115" i="2"/>
  <c r="BK116" i="2"/>
  <c r="J116" i="2"/>
  <c r="J95" i="2"/>
  <c r="W32" i="1"/>
  <c r="AV94" i="1"/>
  <c r="AK29" i="1" s="1"/>
  <c r="F32" i="2"/>
  <c r="BA95" i="1"/>
  <c r="BA94" i="1" s="1"/>
  <c r="AW94" i="1" s="1"/>
  <c r="AK30" i="1" s="1"/>
  <c r="AX94" i="1"/>
  <c r="J32" i="2"/>
  <c r="AW95" i="1"/>
  <c r="AT95" i="1"/>
  <c r="BK115" i="2" l="1"/>
  <c r="J115" i="2"/>
  <c r="J94" i="2"/>
  <c r="AT94" i="1"/>
  <c r="W30" i="1"/>
  <c r="J28" i="2" l="1"/>
  <c r="AG95" i="1"/>
  <c r="AG94" i="1"/>
  <c r="AK26" i="1" s="1"/>
  <c r="AK35" i="1" s="1"/>
  <c r="AN94" i="1" l="1"/>
  <c r="J37" i="2"/>
  <c r="AN95" i="1"/>
</calcChain>
</file>

<file path=xl/sharedStrings.xml><?xml version="1.0" encoding="utf-8"?>
<sst xmlns="http://schemas.openxmlformats.org/spreadsheetml/2006/main" count="430" uniqueCount="147">
  <si>
    <t>Export Komplet</t>
  </si>
  <si>
    <t/>
  </si>
  <si>
    <t>2.0</t>
  </si>
  <si>
    <t>False</t>
  </si>
  <si>
    <t>{ddbbbb4a-18af-4b04-8e06-16ada990e72c}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</si>
  <si>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</si>
  <si>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</si>
  <si>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</si>
  <si>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</si>
  <si>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</si>
  <si>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</si>
  <si>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</si>
  <si>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</si>
  <si>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15944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</si>
  <si>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</si>
  <si>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</si>
  <si>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Obec Malé Ozorovce - oprava komunikácii</t>
  </si>
  <si>
    <t>JKSO:</t>
  </si>
  <si>
    <t>KS:</t>
  </si>
  <si>
    <t>Miesto:</t>
  </si>
  <si>
    <t xml:space="preserve">Malé Ozorovce </t>
  </si>
  <si>
    <t>Dátum:</t>
  </si>
  <si>
    <t>22. 2. 2022</t>
  </si>
  <si>
    <t>Objednávateľ:</t>
  </si>
  <si>
    <t>IČO:</t>
  </si>
  <si>
    <t xml:space="preserve">Obec Malé Ozorovce 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</si>
  <si>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</si>
  <si>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</si>
  <si>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</si>
  <si>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</si>
  <si>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</si>
  <si>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</si>
  <si>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</si>
  <si>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</si>
  <si>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</si>
  <si>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</si>
  <si>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</si>
  <si>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</si>
  <si>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</si>
  <si>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</si>
  <si>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</si>
  <si>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</si>
  <si>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</si>
  <si>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</si>
  <si>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</si>
  <si>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</si>
  <si>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</si>
  <si>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</si>
  <si>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</si>
  <si>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</si>
  <si>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</si>
  <si>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</si>
  <si>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</si>
  <si>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</si>
  <si>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</si>
  <si>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</si>
  <si>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</si>
  <si>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</si>
  <si>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</si>
  <si>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</si>
  <si>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</si>
  <si>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</si>
  <si>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</si>
  <si>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</si>
  <si>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</si>
  <si>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</si>
  <si>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</si>
  <si>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</si>
  <si>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</si>
  <si>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</si>
  <si>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</si>
  <si>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</si>
  <si>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</si>
  <si>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</si>
  <si>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</si>
  <si>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</si>
  <si>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</si>
  <si>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</si>
  <si>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</si>
  <si>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</si>
  <si>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</si>
  <si>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</si>
  <si>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</si>
  <si>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</si>
  <si>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</si>
  <si>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</si>
  <si>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</si>
  <si>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</si>
  <si>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5 - Cintorínska 1</t>
  </si>
  <si>
    <t xml:space="preserve">    9 - Cintorínska 2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</si>
  <si>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</si>
  <si>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</si>
  <si>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</si>
  <si>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</si>
  <si>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</si>
  <si>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</si>
  <si>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</si>
  <si>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</si>
  <si>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</si>
  <si>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</si>
  <si>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</si>
  <si>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</si>
  <si>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</si>
  <si>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</si>
  <si>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</si>
  <si>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5</t>
  </si>
  <si>
    <t>Cintorínska 1</t>
  </si>
  <si>
    <t>K</t>
  </si>
  <si>
    <t>113152120.S</t>
  </si>
  <si>
    <t>Frézovanie asf. podkladu alebo krytu bez prek., plochy do 500 m2, pruh š. do 0,5 m, hr. 40 mm  0,102 t</t>
  </si>
  <si>
    <t>m2</t>
  </si>
  <si>
    <t>4</t>
  </si>
  <si>
    <t>2</t>
  </si>
  <si>
    <t>1633601096</t>
  </si>
  <si>
    <t>572764111.S</t>
  </si>
  <si>
    <t>Vyrovnanie povrchu doterajších krytov asfaltovou zmesou pre asfaltový koberec  hr. od 20 do 40 mm</t>
  </si>
  <si>
    <t>832909613</t>
  </si>
  <si>
    <t>6</t>
  </si>
  <si>
    <t>577144111.S</t>
  </si>
  <si>
    <t>Asfaltový betón vrstva obrusná AC 8 O v pruhu š. do 3 m z nemodifik. asfaltu tr. II, po zhutnení hr. 50 mm</t>
  </si>
  <si>
    <t>866500036</t>
  </si>
  <si>
    <t>919735111.S</t>
  </si>
  <si>
    <t>Rezanie existujúceho asfaltového krytu alebo podkladu hĺbky do 50 mm</t>
  </si>
  <si>
    <t>m</t>
  </si>
  <si>
    <t>478216161</t>
  </si>
  <si>
    <t>3</t>
  </si>
  <si>
    <t>938909111.S</t>
  </si>
  <si>
    <t>Odstránenie blata, prachu alebo hlineného nánosu, z povrchu podkladu alebo krytu štrkového</t>
  </si>
  <si>
    <t>-842594471</t>
  </si>
  <si>
    <t>7</t>
  </si>
  <si>
    <t>998225111.S</t>
  </si>
  <si>
    <t>Presun hmôt pre pozemnú komunikáciu a letisko s krytom asfaltovým akejkoľvek dĺžky objektu</t>
  </si>
  <si>
    <t>t</t>
  </si>
  <si>
    <t>771787320</t>
  </si>
  <si>
    <t>9</t>
  </si>
  <si>
    <t>Cintorínska 2</t>
  </si>
  <si>
    <t>8</t>
  </si>
  <si>
    <t>1508316558</t>
  </si>
  <si>
    <t>1242443127</t>
  </si>
  <si>
    <t>10</t>
  </si>
  <si>
    <t>-940930942</t>
  </si>
  <si>
    <t>11</t>
  </si>
  <si>
    <t>-1271309593</t>
  </si>
  <si>
    <t>12</t>
  </si>
  <si>
    <t>889061025</t>
  </si>
  <si>
    <t>13</t>
  </si>
  <si>
    <t>1553497344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</si>
</sst>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199" t="s">
        <v>5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 x14ac:dyDescent="0.2">
      <c r="B5" s="17"/>
      <c r="D5" s="21" t="s">
        <v>12</v>
      </c>
      <c r="K5" s="164" t="s">
        <v>13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R5" s="17"/>
      <c r="BE5" s="161" t="s">
        <v>14</v>
      </c>
      <c r="BS5" s="14" t="s">
        <v>6</v>
      </c>
    </row>
    <row r="6" spans="1:74" s="1" customFormat="1" ht="36.950000000000003" customHeight="1" x14ac:dyDescent="0.2">
      <c r="B6" s="17"/>
      <c r="D6" s="23" t="s">
        <v>15</v>
      </c>
      <c r="K6" s="166" t="s">
        <v>16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R6" s="17"/>
      <c r="BE6" s="162"/>
      <c r="BS6" s="14" t="s">
        <v>6</v>
      </c>
    </row>
    <row r="7" spans="1:74" s="1" customFormat="1" ht="12" customHeight="1" x14ac:dyDescent="0.2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62"/>
      <c r="BS7" s="14" t="s">
        <v>6</v>
      </c>
    </row>
    <row r="8" spans="1:74" s="1" customFormat="1" ht="12" customHeight="1" x14ac:dyDescent="0.2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62"/>
      <c r="BS8" s="14" t="s">
        <v>6</v>
      </c>
    </row>
    <row r="9" spans="1:74" s="1" customFormat="1" ht="14.45" customHeight="1" x14ac:dyDescent="0.2">
      <c r="B9" s="17"/>
      <c r="AR9" s="17"/>
      <c r="BE9" s="162"/>
      <c r="BS9" s="14" t="s">
        <v>6</v>
      </c>
    </row>
    <row r="10" spans="1:74" s="1" customFormat="1" ht="12" customHeight="1" x14ac:dyDescent="0.2">
      <c r="B10" s="17"/>
      <c r="D10" s="24" t="s">
        <v>23</v>
      </c>
      <c r="AK10" s="24" t="s">
        <v>24</v>
      </c>
      <c r="AN10" s="22" t="s">
        <v>1</v>
      </c>
      <c r="AR10" s="17"/>
      <c r="BE10" s="162"/>
      <c r="BS10" s="14" t="s">
        <v>6</v>
      </c>
    </row>
    <row r="11" spans="1:74" s="1" customFormat="1" ht="18.399999999999999" customHeight="1" x14ac:dyDescent="0.2">
      <c r="B11" s="17"/>
      <c r="E11" s="22" t="s">
        <v>25</v>
      </c>
      <c r="AK11" s="24" t="s">
        <v>26</v>
      </c>
      <c r="AN11" s="22" t="s">
        <v>1</v>
      </c>
      <c r="AR11" s="17"/>
      <c r="BE11" s="162"/>
      <c r="BS11" s="14" t="s">
        <v>6</v>
      </c>
    </row>
    <row r="12" spans="1:74" s="1" customFormat="1" ht="6.95" customHeight="1" x14ac:dyDescent="0.2">
      <c r="B12" s="17"/>
      <c r="AR12" s="17"/>
      <c r="BE12" s="162"/>
      <c r="BS12" s="14" t="s">
        <v>6</v>
      </c>
    </row>
    <row r="13" spans="1:74" s="1" customFormat="1" ht="12" customHeight="1" x14ac:dyDescent="0.2">
      <c r="B13" s="17"/>
      <c r="D13" s="24" t="s">
        <v>27</v>
      </c>
      <c r="AK13" s="24" t="s">
        <v>24</v>
      </c>
      <c r="AN13" s="26" t="s">
        <v>28</v>
      </c>
      <c r="AR13" s="17"/>
      <c r="BE13" s="162"/>
      <c r="BS13" s="14" t="s">
        <v>6</v>
      </c>
    </row>
    <row r="14" spans="1:74" ht="12.75" x14ac:dyDescent="0.2">
      <c r="B14" s="17"/>
      <c r="E14" s="167" t="s">
        <v>28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24" t="s">
        <v>26</v>
      </c>
      <c r="AN14" s="26" t="s">
        <v>28</v>
      </c>
      <c r="AR14" s="17"/>
      <c r="BE14" s="162"/>
      <c r="BS14" s="14" t="s">
        <v>6</v>
      </c>
    </row>
    <row r="15" spans="1:74" s="1" customFormat="1" ht="6.95" customHeight="1" x14ac:dyDescent="0.2">
      <c r="B15" s="17"/>
      <c r="AR15" s="17"/>
      <c r="BE15" s="162"/>
      <c r="BS15" s="14" t="s">
        <v>3</v>
      </c>
    </row>
    <row r="16" spans="1:74" s="1" customFormat="1" ht="12" customHeight="1" x14ac:dyDescent="0.2">
      <c r="B16" s="17"/>
      <c r="D16" s="24" t="s">
        <v>29</v>
      </c>
      <c r="AK16" s="24" t="s">
        <v>24</v>
      </c>
      <c r="AN16" s="22" t="s">
        <v>1</v>
      </c>
      <c r="AR16" s="17"/>
      <c r="BE16" s="162"/>
      <c r="BS16" s="14" t="s">
        <v>3</v>
      </c>
    </row>
    <row r="17" spans="1:71" s="1" customFormat="1" ht="18.399999999999999" customHeight="1" x14ac:dyDescent="0.2">
      <c r="B17" s="17"/>
      <c r="E17" s="22" t="s">
        <v>30</v>
      </c>
      <c r="AK17" s="24" t="s">
        <v>26</v>
      </c>
      <c r="AN17" s="22" t="s">
        <v>1</v>
      </c>
      <c r="AR17" s="17"/>
      <c r="BE17" s="162"/>
      <c r="BS17" s="14" t="s">
        <v>31</v>
      </c>
    </row>
    <row r="18" spans="1:71" s="1" customFormat="1" ht="6.95" customHeight="1" x14ac:dyDescent="0.2">
      <c r="B18" s="17"/>
      <c r="AR18" s="17"/>
      <c r="BE18" s="162"/>
      <c r="BS18" s="14" t="s">
        <v>6</v>
      </c>
    </row>
    <row r="19" spans="1:71" s="1" customFormat="1" ht="12" customHeight="1" x14ac:dyDescent="0.2">
      <c r="B19" s="17"/>
      <c r="D19" s="24" t="s">
        <v>32</v>
      </c>
      <c r="AK19" s="24" t="s">
        <v>24</v>
      </c>
      <c r="AN19" s="22" t="s">
        <v>1</v>
      </c>
      <c r="AR19" s="17"/>
      <c r="BE19" s="162"/>
      <c r="BS19" s="14" t="s">
        <v>6</v>
      </c>
    </row>
    <row r="20" spans="1:71" s="1" customFormat="1" ht="18.399999999999999" customHeight="1" x14ac:dyDescent="0.2">
      <c r="B20" s="17"/>
      <c r="E20" s="22" t="s">
        <v>30</v>
      </c>
      <c r="AK20" s="24" t="s">
        <v>26</v>
      </c>
      <c r="AN20" s="22" t="s">
        <v>1</v>
      </c>
      <c r="AR20" s="17"/>
      <c r="BE20" s="162"/>
      <c r="BS20" s="14" t="s">
        <v>31</v>
      </c>
    </row>
    <row r="21" spans="1:71" s="1" customFormat="1" ht="6.95" customHeight="1" x14ac:dyDescent="0.2">
      <c r="B21" s="17"/>
      <c r="AR21" s="17"/>
      <c r="BE21" s="162"/>
    </row>
    <row r="22" spans="1:71" s="1" customFormat="1" ht="12" customHeight="1" x14ac:dyDescent="0.2">
      <c r="B22" s="17"/>
      <c r="D22" s="24" t="s">
        <v>33</v>
      </c>
      <c r="AR22" s="17"/>
      <c r="BE22" s="162"/>
    </row>
    <row r="23" spans="1:71" s="1" customFormat="1" ht="16.5" customHeight="1" x14ac:dyDescent="0.2">
      <c r="B23" s="17"/>
      <c r="E23" s="169" t="s">
        <v>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R23" s="17"/>
      <c r="BE23" s="162"/>
    </row>
    <row r="24" spans="1:71" s="1" customFormat="1" ht="6.95" customHeight="1" x14ac:dyDescent="0.2">
      <c r="B24" s="17"/>
      <c r="AR24" s="17"/>
      <c r="BE24" s="162"/>
    </row>
    <row r="25" spans="1:71" s="1" customFormat="1" ht="6.95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62"/>
    </row>
    <row r="26" spans="1:71" s="2" customFormat="1" ht="25.9" customHeight="1" x14ac:dyDescent="0.2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0">
        <f>ROUND(AG94,2)</f>
        <v>0</v>
      </c>
      <c r="AL26" s="171"/>
      <c r="AM26" s="171"/>
      <c r="AN26" s="171"/>
      <c r="AO26" s="171"/>
      <c r="AP26" s="29"/>
      <c r="AQ26" s="29"/>
      <c r="AR26" s="30"/>
      <c r="BE26" s="162"/>
    </row>
    <row r="27" spans="1:7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62"/>
    </row>
    <row r="28" spans="1:71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72" t="s">
        <v>35</v>
      </c>
      <c r="M28" s="172"/>
      <c r="N28" s="172"/>
      <c r="O28" s="172"/>
      <c r="P28" s="172"/>
      <c r="Q28" s="29"/>
      <c r="R28" s="29"/>
      <c r="S28" s="29"/>
      <c r="T28" s="29"/>
      <c r="U28" s="29"/>
      <c r="V28" s="29"/>
      <c r="W28" s="172" t="s">
        <v>36</v>
      </c>
      <c r="X28" s="172"/>
      <c r="Y28" s="172"/>
      <c r="Z28" s="172"/>
      <c r="AA28" s="172"/>
      <c r="AB28" s="172"/>
      <c r="AC28" s="172"/>
      <c r="AD28" s="172"/>
      <c r="AE28" s="172"/>
      <c r="AF28" s="29"/>
      <c r="AG28" s="29"/>
      <c r="AH28" s="29"/>
      <c r="AI28" s="29"/>
      <c r="AJ28" s="29"/>
      <c r="AK28" s="172" t="s">
        <v>37</v>
      </c>
      <c r="AL28" s="172"/>
      <c r="AM28" s="172"/>
      <c r="AN28" s="172"/>
      <c r="AO28" s="172"/>
      <c r="AP28" s="29"/>
      <c r="AQ28" s="29"/>
      <c r="AR28" s="30"/>
      <c r="BE28" s="162"/>
    </row>
    <row r="29" spans="1:71" s="3" customFormat="1" ht="14.45" customHeight="1" x14ac:dyDescent="0.2">
      <c r="B29" s="34"/>
      <c r="D29" s="24" t="s">
        <v>38</v>
      </c>
      <c r="F29" s="35" t="s">
        <v>39</v>
      </c>
      <c r="L29" s="175">
        <v>0.2</v>
      </c>
      <c r="M29" s="174"/>
      <c r="N29" s="174"/>
      <c r="O29" s="174"/>
      <c r="P29" s="174"/>
      <c r="W29" s="173">
        <f>ROUND(AZ94, 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ROUND(AV94, 2)</f>
        <v>0</v>
      </c>
      <c r="AL29" s="174"/>
      <c r="AM29" s="174"/>
      <c r="AN29" s="174"/>
      <c r="AO29" s="174"/>
      <c r="AR29" s="34"/>
      <c r="BE29" s="163"/>
    </row>
    <row r="30" spans="1:71" s="3" customFormat="1" ht="14.45" customHeight="1" x14ac:dyDescent="0.2">
      <c r="B30" s="34"/>
      <c r="F30" s="35" t="s">
        <v>40</v>
      </c>
      <c r="L30" s="175">
        <v>0.2</v>
      </c>
      <c r="M30" s="174"/>
      <c r="N30" s="174"/>
      <c r="O30" s="174"/>
      <c r="P30" s="174"/>
      <c r="W30" s="173">
        <f>ROUND(BA94, 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ROUND(AW94, 2)</f>
        <v>0</v>
      </c>
      <c r="AL30" s="174"/>
      <c r="AM30" s="174"/>
      <c r="AN30" s="174"/>
      <c r="AO30" s="174"/>
      <c r="AR30" s="34"/>
      <c r="BE30" s="163"/>
    </row>
    <row r="31" spans="1:71" s="3" customFormat="1" ht="14.45" hidden="1" customHeight="1" x14ac:dyDescent="0.2">
      <c r="B31" s="34"/>
      <c r="F31" s="24" t="s">
        <v>41</v>
      </c>
      <c r="L31" s="175">
        <v>0.2</v>
      </c>
      <c r="M31" s="174"/>
      <c r="N31" s="174"/>
      <c r="O31" s="174"/>
      <c r="P31" s="174"/>
      <c r="W31" s="173">
        <f>ROUND(BB94,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4"/>
      <c r="BE31" s="163"/>
    </row>
    <row r="32" spans="1:71" s="3" customFormat="1" ht="14.45" hidden="1" customHeight="1" x14ac:dyDescent="0.2">
      <c r="B32" s="34"/>
      <c r="F32" s="24" t="s">
        <v>42</v>
      </c>
      <c r="L32" s="175">
        <v>0.2</v>
      </c>
      <c r="M32" s="174"/>
      <c r="N32" s="174"/>
      <c r="O32" s="174"/>
      <c r="P32" s="174"/>
      <c r="W32" s="173">
        <f>ROUND(BC94,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4"/>
      <c r="BE32" s="163"/>
    </row>
    <row r="33" spans="1:57" s="3" customFormat="1" ht="14.45" hidden="1" customHeight="1" x14ac:dyDescent="0.2">
      <c r="B33" s="34"/>
      <c r="F33" s="35" t="s">
        <v>43</v>
      </c>
      <c r="L33" s="175">
        <v>0</v>
      </c>
      <c r="M33" s="174"/>
      <c r="N33" s="174"/>
      <c r="O33" s="174"/>
      <c r="P33" s="174"/>
      <c r="W33" s="173">
        <f>ROUND(BD94,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4"/>
      <c r="BE33" s="163"/>
    </row>
    <row r="34" spans="1:57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62"/>
    </row>
    <row r="35" spans="1:57" s="2" customFormat="1" ht="25.9" customHeight="1" x14ac:dyDescent="0.2">
      <c r="A35" s="29"/>
      <c r="B35" s="30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76" t="s">
        <v>46</v>
      </c>
      <c r="Y35" s="177"/>
      <c r="Z35" s="177"/>
      <c r="AA35" s="177"/>
      <c r="AB35" s="177"/>
      <c r="AC35" s="38"/>
      <c r="AD35" s="38"/>
      <c r="AE35" s="38"/>
      <c r="AF35" s="38"/>
      <c r="AG35" s="38"/>
      <c r="AH35" s="38"/>
      <c r="AI35" s="38"/>
      <c r="AJ35" s="38"/>
      <c r="AK35" s="178">
        <f>SUM(AK26:AK33)</f>
        <v>0</v>
      </c>
      <c r="AL35" s="177"/>
      <c r="AM35" s="177"/>
      <c r="AN35" s="177"/>
      <c r="AO35" s="179"/>
      <c r="AP35" s="36"/>
      <c r="AQ35" s="36"/>
      <c r="AR35" s="30"/>
      <c r="BE35" s="29"/>
    </row>
    <row r="36" spans="1:57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40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40"/>
    </row>
    <row r="50" spans="1:57" ht="11.25" x14ac:dyDescent="0.2">
      <c r="B50" s="17"/>
      <c r="AR50" s="17"/>
    </row>
    <row r="51" spans="1:57" ht="11.25" x14ac:dyDescent="0.2">
      <c r="B51" s="17"/>
      <c r="AR51" s="17"/>
    </row>
    <row r="52" spans="1:57" ht="11.25" x14ac:dyDescent="0.2">
      <c r="B52" s="17"/>
      <c r="AR52" s="17"/>
    </row>
    <row r="53" spans="1:57" ht="11.25" x14ac:dyDescent="0.2">
      <c r="B53" s="17"/>
      <c r="AR53" s="17"/>
    </row>
    <row r="54" spans="1:57" ht="11.25" x14ac:dyDescent="0.2">
      <c r="B54" s="17"/>
      <c r="AR54" s="17"/>
    </row>
    <row r="55" spans="1:57" ht="11.25" x14ac:dyDescent="0.2">
      <c r="B55" s="17"/>
      <c r="AR55" s="17"/>
    </row>
    <row r="56" spans="1:57" ht="11.25" x14ac:dyDescent="0.2">
      <c r="B56" s="17"/>
      <c r="AR56" s="17"/>
    </row>
    <row r="57" spans="1:57" ht="11.25" x14ac:dyDescent="0.2">
      <c r="B57" s="17"/>
      <c r="AR57" s="17"/>
    </row>
    <row r="58" spans="1:57" ht="11.25" x14ac:dyDescent="0.2">
      <c r="B58" s="17"/>
      <c r="AR58" s="17"/>
    </row>
    <row r="59" spans="1:57" ht="11.25" x14ac:dyDescent="0.2">
      <c r="B59" s="17"/>
      <c r="AR59" s="17"/>
    </row>
    <row r="60" spans="1:57" s="2" customFormat="1" ht="12.75" x14ac:dyDescent="0.2">
      <c r="A60" s="29"/>
      <c r="B60" s="30"/>
      <c r="C60" s="29"/>
      <c r="D60" s="43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3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3" t="s">
        <v>49</v>
      </c>
      <c r="AI60" s="32"/>
      <c r="AJ60" s="32"/>
      <c r="AK60" s="32"/>
      <c r="AL60" s="32"/>
      <c r="AM60" s="43" t="s">
        <v>50</v>
      </c>
      <c r="AN60" s="32"/>
      <c r="AO60" s="32"/>
      <c r="AP60" s="29"/>
      <c r="AQ60" s="29"/>
      <c r="AR60" s="30"/>
      <c r="BE60" s="29"/>
    </row>
    <row r="61" spans="1:57" ht="11.25" x14ac:dyDescent="0.2">
      <c r="B61" s="17"/>
      <c r="AR61" s="17"/>
    </row>
    <row r="62" spans="1:57" ht="11.25" x14ac:dyDescent="0.2">
      <c r="B62" s="17"/>
      <c r="AR62" s="17"/>
    </row>
    <row r="63" spans="1:57" ht="11.25" x14ac:dyDescent="0.2">
      <c r="B63" s="17"/>
      <c r="AR63" s="17"/>
    </row>
    <row r="64" spans="1:57" s="2" customFormat="1" ht="12.75" x14ac:dyDescent="0.2">
      <c r="A64" s="29"/>
      <c r="B64" s="30"/>
      <c r="C64" s="29"/>
      <c r="D64" s="41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52</v>
      </c>
      <c r="AI64" s="44"/>
      <c r="AJ64" s="44"/>
      <c r="AK64" s="44"/>
      <c r="AL64" s="44"/>
      <c r="AM64" s="44"/>
      <c r="AN64" s="44"/>
      <c r="AO64" s="44"/>
      <c r="AP64" s="29"/>
      <c r="AQ64" s="29"/>
      <c r="AR64" s="30"/>
      <c r="BE64" s="29"/>
    </row>
    <row r="65" spans="1:57" ht="11.25" x14ac:dyDescent="0.2">
      <c r="B65" s="17"/>
      <c r="AR65" s="17"/>
    </row>
    <row r="66" spans="1:57" ht="11.25" x14ac:dyDescent="0.2">
      <c r="B66" s="17"/>
      <c r="AR66" s="17"/>
    </row>
    <row r="67" spans="1:57" ht="11.25" x14ac:dyDescent="0.2">
      <c r="B67" s="17"/>
      <c r="AR67" s="17"/>
    </row>
    <row r="68" spans="1:57" ht="11.25" x14ac:dyDescent="0.2">
      <c r="B68" s="17"/>
      <c r="AR68" s="17"/>
    </row>
    <row r="69" spans="1:57" ht="11.25" x14ac:dyDescent="0.2">
      <c r="B69" s="17"/>
      <c r="AR69" s="17"/>
    </row>
    <row r="70" spans="1:57" ht="11.25" x14ac:dyDescent="0.2">
      <c r="B70" s="17"/>
      <c r="AR70" s="17"/>
    </row>
    <row r="71" spans="1:57" ht="11.25" x14ac:dyDescent="0.2">
      <c r="B71" s="17"/>
      <c r="AR71" s="17"/>
    </row>
    <row r="72" spans="1:57" ht="11.25" x14ac:dyDescent="0.2">
      <c r="B72" s="17"/>
      <c r="AR72" s="17"/>
    </row>
    <row r="73" spans="1:57" ht="11.25" x14ac:dyDescent="0.2">
      <c r="B73" s="17"/>
      <c r="AR73" s="17"/>
    </row>
    <row r="74" spans="1:57" ht="11.25" x14ac:dyDescent="0.2">
      <c r="B74" s="17"/>
      <c r="AR74" s="17"/>
    </row>
    <row r="75" spans="1:57" s="2" customFormat="1" ht="12.75" x14ac:dyDescent="0.2">
      <c r="A75" s="29"/>
      <c r="B75" s="30"/>
      <c r="C75" s="29"/>
      <c r="D75" s="43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3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3" t="s">
        <v>49</v>
      </c>
      <c r="AI75" s="32"/>
      <c r="AJ75" s="32"/>
      <c r="AK75" s="32"/>
      <c r="AL75" s="32"/>
      <c r="AM75" s="43" t="s">
        <v>50</v>
      </c>
      <c r="AN75" s="32"/>
      <c r="AO75" s="32"/>
      <c r="AP75" s="29"/>
      <c r="AQ75" s="29"/>
      <c r="AR75" s="30"/>
      <c r="BE75" s="29"/>
    </row>
    <row r="76" spans="1:57" s="2" customFormat="1" ht="11.25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 x14ac:dyDescent="0.2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  <c r="BE77" s="29"/>
    </row>
    <row r="81" spans="1:90" s="2" customFormat="1" ht="6.95" customHeight="1" x14ac:dyDescent="0.2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  <c r="BE81" s="29"/>
    </row>
    <row r="82" spans="1:90" s="2" customFormat="1" ht="24.95" customHeight="1" x14ac:dyDescent="0.2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 x14ac:dyDescent="0.2">
      <c r="B84" s="49"/>
      <c r="C84" s="24" t="s">
        <v>12</v>
      </c>
      <c r="L84" s="4" t="str">
        <f>K5</f>
        <v>15944</v>
      </c>
      <c r="AR84" s="49"/>
    </row>
    <row r="85" spans="1:90" s="5" customFormat="1" ht="36.950000000000003" customHeight="1" x14ac:dyDescent="0.2">
      <c r="B85" s="50"/>
      <c r="C85" s="51" t="s">
        <v>15</v>
      </c>
      <c r="L85" s="180" t="str">
        <f>K6</f>
        <v>Obec Malé Ozorovce - oprava komunikácii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50"/>
    </row>
    <row r="86" spans="1:90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 x14ac:dyDescent="0.2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2" t="str">
        <f>IF(K8="","",K8)</f>
        <v xml:space="preserve">Malé Ozorovce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82" t="str">
        <f>IF(AN8= "","",AN8)</f>
        <v>22. 2. 2022</v>
      </c>
      <c r="AN87" s="182"/>
      <c r="AO87" s="29"/>
      <c r="AP87" s="29"/>
      <c r="AQ87" s="29"/>
      <c r="AR87" s="30"/>
      <c r="BE87" s="29"/>
    </row>
    <row r="88" spans="1:90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 x14ac:dyDescent="0.2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Obec Malé Ozorovce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83" t="str">
        <f>IF(E17="","",E17)</f>
        <v xml:space="preserve"> </v>
      </c>
      <c r="AN89" s="184"/>
      <c r="AO89" s="184"/>
      <c r="AP89" s="184"/>
      <c r="AQ89" s="29"/>
      <c r="AR89" s="30"/>
      <c r="AS89" s="185" t="s">
        <v>54</v>
      </c>
      <c r="AT89" s="186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29"/>
    </row>
    <row r="90" spans="1:90" s="2" customFormat="1" ht="15.2" customHeight="1" x14ac:dyDescent="0.2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83" t="str">
        <f>IF(E20="","",E20)</f>
        <v xml:space="preserve"> </v>
      </c>
      <c r="AN90" s="184"/>
      <c r="AO90" s="184"/>
      <c r="AP90" s="184"/>
      <c r="AQ90" s="29"/>
      <c r="AR90" s="30"/>
      <c r="AS90" s="187"/>
      <c r="AT90" s="188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29"/>
    </row>
    <row r="91" spans="1:90" s="2" customFormat="1" ht="10.9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7"/>
      <c r="AT91" s="188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29"/>
    </row>
    <row r="92" spans="1:90" s="2" customFormat="1" ht="29.25" customHeight="1" x14ac:dyDescent="0.2">
      <c r="A92" s="29"/>
      <c r="B92" s="30"/>
      <c r="C92" s="189" t="s">
        <v>55</v>
      </c>
      <c r="D92" s="190"/>
      <c r="E92" s="190"/>
      <c r="F92" s="190"/>
      <c r="G92" s="190"/>
      <c r="H92" s="58"/>
      <c r="I92" s="191" t="s">
        <v>56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2" t="s">
        <v>57</v>
      </c>
      <c r="AH92" s="190"/>
      <c r="AI92" s="190"/>
      <c r="AJ92" s="190"/>
      <c r="AK92" s="190"/>
      <c r="AL92" s="190"/>
      <c r="AM92" s="190"/>
      <c r="AN92" s="191" t="s">
        <v>58</v>
      </c>
      <c r="AO92" s="190"/>
      <c r="AP92" s="193"/>
      <c r="AQ92" s="59" t="s">
        <v>59</v>
      </c>
      <c r="AR92" s="30"/>
      <c r="AS92" s="60" t="s">
        <v>60</v>
      </c>
      <c r="AT92" s="61" t="s">
        <v>61</v>
      </c>
      <c r="AU92" s="61" t="s">
        <v>62</v>
      </c>
      <c r="AV92" s="61" t="s">
        <v>63</v>
      </c>
      <c r="AW92" s="61" t="s">
        <v>64</v>
      </c>
      <c r="AX92" s="61" t="s">
        <v>65</v>
      </c>
      <c r="AY92" s="61" t="s">
        <v>66</v>
      </c>
      <c r="AZ92" s="61" t="s">
        <v>67</v>
      </c>
      <c r="BA92" s="61" t="s">
        <v>68</v>
      </c>
      <c r="BB92" s="61" t="s">
        <v>69</v>
      </c>
      <c r="BC92" s="61" t="s">
        <v>70</v>
      </c>
      <c r="BD92" s="62" t="s">
        <v>71</v>
      </c>
      <c r="BE92" s="29"/>
    </row>
    <row r="93" spans="1:90" s="2" customFormat="1" ht="10.9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29"/>
    </row>
    <row r="94" spans="1:90" s="6" customFormat="1" ht="32.450000000000003" customHeight="1" x14ac:dyDescent="0.2">
      <c r="B94" s="66"/>
      <c r="C94" s="67" t="s">
        <v>72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197">
        <f>ROUND(AG95,2)</f>
        <v>0</v>
      </c>
      <c r="AH94" s="197"/>
      <c r="AI94" s="197"/>
      <c r="AJ94" s="197"/>
      <c r="AK94" s="197"/>
      <c r="AL94" s="197"/>
      <c r="AM94" s="197"/>
      <c r="AN94" s="198">
        <f>SUM(AG94,AT94)</f>
        <v>0</v>
      </c>
      <c r="AO94" s="198"/>
      <c r="AP94" s="198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73</v>
      </c>
      <c r="BT94" s="75" t="s">
        <v>74</v>
      </c>
      <c r="BV94" s="75" t="s">
        <v>75</v>
      </c>
      <c r="BW94" s="75" t="s">
        <v>4</v>
      </c>
      <c r="BX94" s="75" t="s">
        <v>76</v>
      </c>
      <c r="CL94" s="75" t="s">
        <v>1</v>
      </c>
    </row>
    <row r="95" spans="1:90" s="7" customFormat="1" ht="24.75" customHeight="1" x14ac:dyDescent="0.2">
      <c r="A95" s="76" t="s">
        <v>77</v>
      </c>
      <c r="B95" s="77"/>
      <c r="C95" s="78"/>
      <c r="D95" s="196" t="s">
        <v>13</v>
      </c>
      <c r="E95" s="196"/>
      <c r="F95" s="196"/>
      <c r="G95" s="196"/>
      <c r="H95" s="196"/>
      <c r="I95" s="79"/>
      <c r="J95" s="196" t="s">
        <v>16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4">
        <f>'15944 - Obec Malé Ozorovc...'!J28</f>
        <v>0</v>
      </c>
      <c r="AH95" s="195"/>
      <c r="AI95" s="195"/>
      <c r="AJ95" s="195"/>
      <c r="AK95" s="195"/>
      <c r="AL95" s="195"/>
      <c r="AM95" s="195"/>
      <c r="AN95" s="194">
        <f>SUM(AG95,AT95)</f>
        <v>0</v>
      </c>
      <c r="AO95" s="195"/>
      <c r="AP95" s="195"/>
      <c r="AQ95" s="80" t="s">
        <v>78</v>
      </c>
      <c r="AR95" s="77"/>
      <c r="AS95" s="81">
        <v>0</v>
      </c>
      <c r="AT95" s="82">
        <f>ROUND(SUM(AV95:AW95),2)</f>
        <v>0</v>
      </c>
      <c r="AU95" s="83">
        <f>'15944 - Obec Malé Ozorovc...'!P115</f>
        <v>0</v>
      </c>
      <c r="AV95" s="82">
        <f>'15944 - Obec Malé Ozorovc...'!J31</f>
        <v>0</v>
      </c>
      <c r="AW95" s="82">
        <f>'15944 - Obec Malé Ozorovc...'!J32</f>
        <v>0</v>
      </c>
      <c r="AX95" s="82">
        <f>'15944 - Obec Malé Ozorovc...'!J33</f>
        <v>0</v>
      </c>
      <c r="AY95" s="82">
        <f>'15944 - Obec Malé Ozorovc...'!J34</f>
        <v>0</v>
      </c>
      <c r="AZ95" s="82">
        <f>'15944 - Obec Malé Ozorovc...'!F31</f>
        <v>0</v>
      </c>
      <c r="BA95" s="82">
        <f>'15944 - Obec Malé Ozorovc...'!F32</f>
        <v>0</v>
      </c>
      <c r="BB95" s="82">
        <f>'15944 - Obec Malé Ozorovc...'!F33</f>
        <v>0</v>
      </c>
      <c r="BC95" s="82">
        <f>'15944 - Obec Malé Ozorovc...'!F34</f>
        <v>0</v>
      </c>
      <c r="BD95" s="84">
        <f>'15944 - Obec Malé Ozorovc...'!F35</f>
        <v>0</v>
      </c>
      <c r="BT95" s="85" t="s">
        <v>79</v>
      </c>
      <c r="BU95" s="85" t="s">
        <v>80</v>
      </c>
      <c r="BV95" s="85" t="s">
        <v>75</v>
      </c>
      <c r="BW95" s="85" t="s">
        <v>4</v>
      </c>
      <c r="BX95" s="85" t="s">
        <v>76</v>
      </c>
      <c r="CL95" s="85" t="s">
        <v>1</v>
      </c>
    </row>
    <row r="96" spans="1:90" s="2" customFormat="1" ht="30" customHeight="1" x14ac:dyDescent="0.2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 x14ac:dyDescent="0.2">
      <c r="A97" s="29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5944 - Obec Malé Ozorovc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tabSelected="1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99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4" t="s">
        <v>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 x14ac:dyDescent="0.2">
      <c r="B4" s="17"/>
      <c r="D4" s="18" t="s">
        <v>81</v>
      </c>
      <c r="L4" s="17"/>
      <c r="M4" s="86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2" customFormat="1" ht="12" customHeight="1" x14ac:dyDescent="0.2">
      <c r="A6" s="29"/>
      <c r="B6" s="30"/>
      <c r="C6" s="29"/>
      <c r="D6" s="24" t="s">
        <v>15</v>
      </c>
      <c r="E6" s="29"/>
      <c r="F6" s="29"/>
      <c r="G6" s="29"/>
      <c r="H6" s="29"/>
      <c r="I6" s="29"/>
      <c r="J6" s="29"/>
      <c r="K6" s="29"/>
      <c r="L6" s="4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 x14ac:dyDescent="0.2">
      <c r="A7" s="29"/>
      <c r="B7" s="30"/>
      <c r="C7" s="29"/>
      <c r="D7" s="29"/>
      <c r="E7" s="180" t="s">
        <v>16</v>
      </c>
      <c r="F7" s="200"/>
      <c r="G7" s="200"/>
      <c r="H7" s="200"/>
      <c r="I7" s="29"/>
      <c r="J7" s="29"/>
      <c r="K7" s="29"/>
      <c r="L7" s="4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1.25" x14ac:dyDescent="0.2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4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 x14ac:dyDescent="0.2">
      <c r="A9" s="29"/>
      <c r="B9" s="30"/>
      <c r="C9" s="29"/>
      <c r="D9" s="24" t="s">
        <v>17</v>
      </c>
      <c r="E9" s="29"/>
      <c r="F9" s="22" t="s">
        <v>1</v>
      </c>
      <c r="G9" s="29"/>
      <c r="H9" s="29"/>
      <c r="I9" s="24" t="s">
        <v>18</v>
      </c>
      <c r="J9" s="22" t="s">
        <v>1</v>
      </c>
      <c r="K9" s="29"/>
      <c r="L9" s="4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19</v>
      </c>
      <c r="E10" s="29"/>
      <c r="F10" s="22" t="s">
        <v>20</v>
      </c>
      <c r="G10" s="29"/>
      <c r="H10" s="29"/>
      <c r="I10" s="24" t="s">
        <v>21</v>
      </c>
      <c r="J10" s="53" t="str">
        <f>'Rekapitulácia stavby'!AN8</f>
        <v>22. 2. 2022</v>
      </c>
      <c r="K10" s="29"/>
      <c r="L10" s="4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 x14ac:dyDescent="0.2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4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23</v>
      </c>
      <c r="E12" s="29"/>
      <c r="F12" s="29"/>
      <c r="G12" s="29"/>
      <c r="H12" s="29"/>
      <c r="I12" s="24" t="s">
        <v>24</v>
      </c>
      <c r="J12" s="22" t="s">
        <v>1</v>
      </c>
      <c r="K12" s="29"/>
      <c r="L12" s="4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 x14ac:dyDescent="0.2">
      <c r="A13" s="29"/>
      <c r="B13" s="30"/>
      <c r="C13" s="29"/>
      <c r="D13" s="29"/>
      <c r="E13" s="22" t="s">
        <v>25</v>
      </c>
      <c r="F13" s="29"/>
      <c r="G13" s="29"/>
      <c r="H13" s="29"/>
      <c r="I13" s="24" t="s">
        <v>26</v>
      </c>
      <c r="J13" s="22" t="s">
        <v>1</v>
      </c>
      <c r="K13" s="29"/>
      <c r="L13" s="4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 x14ac:dyDescent="0.2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4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27</v>
      </c>
      <c r="E15" s="29"/>
      <c r="F15" s="29"/>
      <c r="G15" s="29"/>
      <c r="H15" s="29"/>
      <c r="I15" s="24" t="s">
        <v>24</v>
      </c>
      <c r="J15" s="25" t="str">
        <f>'Rekapitulácia stavby'!AN13</f>
        <v>Vyplň údaj</v>
      </c>
      <c r="K15" s="29"/>
      <c r="L15" s="4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 x14ac:dyDescent="0.2">
      <c r="A16" s="29"/>
      <c r="B16" s="30"/>
      <c r="C16" s="29"/>
      <c r="D16" s="29"/>
      <c r="E16" s="201" t="str">
        <f>'Rekapitulácia stavby'!E14</f>
        <v>Vyplň údaj</v>
      </c>
      <c r="F16" s="164"/>
      <c r="G16" s="164"/>
      <c r="H16" s="164"/>
      <c r="I16" s="24" t="s">
        <v>26</v>
      </c>
      <c r="J16" s="25" t="str">
        <f>'Rekapitulácia stavby'!AN14</f>
        <v>Vyplň údaj</v>
      </c>
      <c r="K16" s="29"/>
      <c r="L16" s="4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52" s="2" customFormat="1" ht="6.95" customHeight="1" x14ac:dyDescent="0.2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4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52" s="2" customFormat="1" ht="12" customHeight="1" x14ac:dyDescent="0.2">
      <c r="A18" s="29"/>
      <c r="B18" s="30"/>
      <c r="C18" s="29"/>
      <c r="D18" s="24" t="s">
        <v>29</v>
      </c>
      <c r="E18" s="29"/>
      <c r="F18" s="29"/>
      <c r="G18" s="29"/>
      <c r="H18" s="29"/>
      <c r="I18" s="24" t="s">
        <v>24</v>
      </c>
      <c r="J18" s="22" t="str">
        <f>IF('Rekapitulácia stavby'!AN16="","",'Rekapitulácia stavby'!AN16)</f>
        <v/>
      </c>
      <c r="K18" s="29"/>
      <c r="L18" s="4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52" s="2" customFormat="1" ht="18" customHeight="1" x14ac:dyDescent="0.2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24" t="s">
        <v>26</v>
      </c>
      <c r="J19" s="22" t="str">
        <f>IF('Rekapitulácia stavby'!AN17="","",'Rekapitulácia stavby'!AN17)</f>
        <v/>
      </c>
      <c r="K19" s="29"/>
      <c r="L19" s="4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52" s="2" customFormat="1" ht="6.95" customHeight="1" x14ac:dyDescent="0.2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4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52" s="2" customFormat="1" ht="12" customHeight="1" x14ac:dyDescent="0.2">
      <c r="A21" s="29"/>
      <c r="B21" s="30"/>
      <c r="C21" s="29"/>
      <c r="D21" s="24" t="s">
        <v>32</v>
      </c>
      <c r="E21" s="29"/>
      <c r="F21" s="29"/>
      <c r="G21" s="29"/>
      <c r="H21" s="29"/>
      <c r="I21" s="24" t="s">
        <v>24</v>
      </c>
      <c r="J21" s="22" t="str">
        <f>IF('Rekapitulácia stavby'!AN19="","",'Rekapitulácia stavby'!AN19)</f>
        <v/>
      </c>
      <c r="K21" s="29"/>
      <c r="L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52" s="2" customFormat="1" ht="18" customHeight="1" x14ac:dyDescent="0.2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24" t="s">
        <v>26</v>
      </c>
      <c r="J22" s="22" t="str">
        <f>IF('Rekapitulácia stavby'!AN20="","",'Rekapitulácia stavby'!AN20)</f>
        <v/>
      </c>
      <c r="K22" s="29"/>
      <c r="L22" s="4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52" s="2" customFormat="1" ht="6.95" customHeight="1" x14ac:dyDescent="0.2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4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52" s="2" customFormat="1" ht="12" customHeight="1" x14ac:dyDescent="0.2">
      <c r="A24" s="29"/>
      <c r="B24" s="30"/>
      <c r="C24" s="29"/>
      <c r="D24" s="24" t="s">
        <v>33</v>
      </c>
      <c r="E24" s="29"/>
      <c r="F24" s="29"/>
      <c r="G24" s="29"/>
      <c r="H24" s="29"/>
      <c r="I24" s="29"/>
      <c r="J24" s="29"/>
      <c r="K24" s="29"/>
      <c r="L24" s="4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52" s="8" customFormat="1" ht="16.5" customHeight="1" x14ac:dyDescent="0.2">
      <c r="A25" s="87"/>
      <c r="B25" s="88"/>
      <c r="C25" s="87"/>
      <c r="D25" s="87"/>
      <c r="E25" s="169" t="s">
        <v>1</v>
      </c>
      <c r="F25" s="169"/>
      <c r="G25" s="169"/>
      <c r="H25" s="169"/>
      <c r="I25" s="87"/>
      <c r="J25" s="87"/>
      <c r="K25" s="87"/>
      <c r="L25" s="8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52" s="2" customFormat="1" ht="6.95" customHeight="1" x14ac:dyDescent="0.2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4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52" s="2" customFormat="1" ht="6.95" customHeight="1" x14ac:dyDescent="0.2">
      <c r="A27" s="29"/>
      <c r="B27" s="30"/>
      <c r="C27" s="29"/>
      <c r="D27" s="64"/>
      <c r="E27" s="64"/>
      <c r="F27" s="64"/>
      <c r="G27" s="64"/>
      <c r="H27" s="64"/>
      <c r="I27" s="64"/>
      <c r="J27" s="64"/>
      <c r="K27" s="64"/>
      <c r="L27" s="4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52" s="2" customFormat="1" ht="25.35" customHeight="1" x14ac:dyDescent="0.2">
      <c r="A28" s="29"/>
      <c r="B28" s="30"/>
      <c r="C28" s="29"/>
      <c r="D28" s="90" t="s">
        <v>34</v>
      </c>
      <c r="E28" s="29"/>
      <c r="F28" s="29"/>
      <c r="G28" s="29"/>
      <c r="H28" s="29"/>
      <c r="I28" s="29"/>
      <c r="J28" s="69">
        <f>ROUND(J115, 2)</f>
        <v>0</v>
      </c>
      <c r="K28" s="29"/>
      <c r="L28" s="4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52" s="2" customFormat="1" ht="6.95" customHeight="1" x14ac:dyDescent="0.2">
      <c r="A29" s="29"/>
      <c r="B29" s="30"/>
      <c r="C29" s="29"/>
      <c r="D29" s="64"/>
      <c r="E29" s="64"/>
      <c r="F29" s="64"/>
      <c r="G29" s="64"/>
      <c r="H29" s="64"/>
      <c r="I29" s="64"/>
      <c r="J29" s="64"/>
      <c r="K29" s="64"/>
      <c r="L29" s="91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</row>
    <row r="30" spans="1:52" s="2" customFormat="1" ht="14.45" customHeight="1" x14ac:dyDescent="0.2">
      <c r="A30" s="29"/>
      <c r="B30" s="30"/>
      <c r="C30" s="29"/>
      <c r="D30" s="29"/>
      <c r="E30" s="29"/>
      <c r="F30" s="33" t="s">
        <v>36</v>
      </c>
      <c r="G30" s="29"/>
      <c r="H30" s="29"/>
      <c r="I30" s="33" t="s">
        <v>35</v>
      </c>
      <c r="J30" s="33" t="s">
        <v>37</v>
      </c>
      <c r="K30" s="29"/>
      <c r="L30" s="91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</row>
    <row r="31" spans="1:52" s="2" customFormat="1" ht="14.45" customHeight="1" x14ac:dyDescent="0.2">
      <c r="A31" s="29"/>
      <c r="B31" s="30"/>
      <c r="C31" s="29"/>
      <c r="D31" s="93" t="s">
        <v>38</v>
      </c>
      <c r="E31" s="35" t="s">
        <v>39</v>
      </c>
      <c r="F31" s="94">
        <f>ROUND((SUM(BE115:BE130)),  2)</f>
        <v>0</v>
      </c>
      <c r="G31" s="92"/>
      <c r="H31" s="92"/>
      <c r="I31" s="95">
        <v>0.2</v>
      </c>
      <c r="J31" s="94">
        <f>ROUND(((SUM(BE115:BE130))*I31),  2)</f>
        <v>0</v>
      </c>
      <c r="K31" s="29"/>
      <c r="L31" s="4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52" s="2" customFormat="1" ht="14.45" customHeight="1" x14ac:dyDescent="0.2">
      <c r="A32" s="29"/>
      <c r="B32" s="30"/>
      <c r="C32" s="29"/>
      <c r="D32" s="29"/>
      <c r="E32" s="35" t="s">
        <v>40</v>
      </c>
      <c r="F32" s="94">
        <f>ROUND((SUM(BF115:BF130)),  2)</f>
        <v>0</v>
      </c>
      <c r="G32" s="92"/>
      <c r="H32" s="92"/>
      <c r="I32" s="95">
        <v>0.2</v>
      </c>
      <c r="J32" s="94">
        <f>ROUND(((SUM(BF115:BF130))*I32),  2)</f>
        <v>0</v>
      </c>
      <c r="K32" s="29"/>
      <c r="L32" s="4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52" s="2" customFormat="1" ht="14.45" hidden="1" customHeight="1" x14ac:dyDescent="0.2">
      <c r="A33" s="29"/>
      <c r="B33" s="30"/>
      <c r="C33" s="29"/>
      <c r="D33" s="29"/>
      <c r="E33" s="24" t="s">
        <v>41</v>
      </c>
      <c r="F33" s="96">
        <f>ROUND((SUM(BG115:BG130)),  2)</f>
        <v>0</v>
      </c>
      <c r="G33" s="29"/>
      <c r="H33" s="29"/>
      <c r="I33" s="97">
        <v>0.2</v>
      </c>
      <c r="J33" s="96">
        <f>0</f>
        <v>0</v>
      </c>
      <c r="K33" s="29"/>
      <c r="L33" s="91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</row>
    <row r="34" spans="1:52" s="2" customFormat="1" ht="14.45" hidden="1" customHeight="1" x14ac:dyDescent="0.2">
      <c r="A34" s="29"/>
      <c r="B34" s="30"/>
      <c r="C34" s="29"/>
      <c r="D34" s="29"/>
      <c r="E34" s="24" t="s">
        <v>42</v>
      </c>
      <c r="F34" s="96">
        <f>ROUND((SUM(BH115:BH130)),  2)</f>
        <v>0</v>
      </c>
      <c r="G34" s="29"/>
      <c r="H34" s="29"/>
      <c r="I34" s="97">
        <v>0.2</v>
      </c>
      <c r="J34" s="96">
        <f>0</f>
        <v>0</v>
      </c>
      <c r="K34" s="29"/>
      <c r="L34" s="4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52" s="2" customFormat="1" ht="14.45" hidden="1" customHeight="1" x14ac:dyDescent="0.2">
      <c r="A35" s="29"/>
      <c r="B35" s="30"/>
      <c r="C35" s="29"/>
      <c r="D35" s="29"/>
      <c r="E35" s="35" t="s">
        <v>43</v>
      </c>
      <c r="F35" s="94">
        <f>ROUND((SUM(BI115:BI130)),  2)</f>
        <v>0</v>
      </c>
      <c r="G35" s="92"/>
      <c r="H35" s="92"/>
      <c r="I35" s="95">
        <v>0</v>
      </c>
      <c r="J35" s="94">
        <f>0</f>
        <v>0</v>
      </c>
      <c r="K35" s="29"/>
      <c r="L35" s="4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52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4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52" s="2" customFormat="1" ht="25.35" customHeight="1" x14ac:dyDescent="0.2">
      <c r="A37" s="29"/>
      <c r="B37" s="30"/>
      <c r="C37" s="98"/>
      <c r="D37" s="99" t="s">
        <v>44</v>
      </c>
      <c r="E37" s="58"/>
      <c r="F37" s="58"/>
      <c r="G37" s="100" t="s">
        <v>45</v>
      </c>
      <c r="H37" s="101" t="s">
        <v>46</v>
      </c>
      <c r="I37" s="58"/>
      <c r="J37" s="102">
        <f>SUM(J28:J35)</f>
        <v>0</v>
      </c>
      <c r="K37" s="103"/>
      <c r="L37" s="4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52" s="2" customFormat="1" ht="14.4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52" s="1" customFormat="1" ht="14.45" customHeight="1" x14ac:dyDescent="0.2">
      <c r="B39" s="17"/>
      <c r="L39" s="17"/>
    </row>
    <row r="40" spans="1:52" s="1" customFormat="1" ht="14.45" customHeight="1" x14ac:dyDescent="0.2">
      <c r="B40" s="17"/>
      <c r="L40" s="17"/>
    </row>
    <row r="41" spans="1:52" s="1" customFormat="1" ht="14.45" customHeight="1" x14ac:dyDescent="0.2">
      <c r="B41" s="17"/>
      <c r="L41" s="17"/>
    </row>
    <row r="42" spans="1:52" s="1" customFormat="1" ht="14.45" customHeight="1" x14ac:dyDescent="0.2">
      <c r="B42" s="17"/>
      <c r="L42" s="17"/>
    </row>
    <row r="43" spans="1:52" s="1" customFormat="1" ht="14.45" customHeight="1" x14ac:dyDescent="0.2">
      <c r="B43" s="17"/>
      <c r="L43" s="17"/>
    </row>
    <row r="44" spans="1:52" s="1" customFormat="1" ht="14.45" customHeight="1" x14ac:dyDescent="0.2">
      <c r="B44" s="17"/>
      <c r="L44" s="17"/>
    </row>
    <row r="45" spans="1:52" s="1" customFormat="1" ht="14.45" customHeight="1" x14ac:dyDescent="0.2">
      <c r="B45" s="17"/>
      <c r="L45" s="17"/>
    </row>
    <row r="46" spans="1:52" s="1" customFormat="1" ht="14.45" customHeight="1" x14ac:dyDescent="0.2">
      <c r="B46" s="17"/>
      <c r="L46" s="17"/>
    </row>
    <row r="47" spans="1:52" s="1" customFormat="1" ht="14.45" customHeight="1" x14ac:dyDescent="0.2">
      <c r="B47" s="17"/>
      <c r="L47" s="17"/>
    </row>
    <row r="48" spans="1:52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t="11.25" x14ac:dyDescent="0.2">
      <c r="B51" s="17"/>
      <c r="L51" s="17"/>
    </row>
    <row r="52" spans="1:31" ht="11.25" x14ac:dyDescent="0.2">
      <c r="B52" s="17"/>
      <c r="L52" s="17"/>
    </row>
    <row r="53" spans="1:31" ht="11.25" x14ac:dyDescent="0.2">
      <c r="B53" s="17"/>
      <c r="L53" s="17"/>
    </row>
    <row r="54" spans="1:31" ht="11.25" x14ac:dyDescent="0.2">
      <c r="B54" s="17"/>
      <c r="L54" s="17"/>
    </row>
    <row r="55" spans="1:31" ht="11.25" x14ac:dyDescent="0.2">
      <c r="B55" s="17"/>
      <c r="L55" s="17"/>
    </row>
    <row r="56" spans="1:31" ht="11.25" x14ac:dyDescent="0.2">
      <c r="B56" s="17"/>
      <c r="L56" s="17"/>
    </row>
    <row r="57" spans="1:31" ht="11.25" x14ac:dyDescent="0.2">
      <c r="B57" s="17"/>
      <c r="L57" s="17"/>
    </row>
    <row r="58" spans="1:31" ht="11.25" x14ac:dyDescent="0.2">
      <c r="B58" s="17"/>
      <c r="L58" s="17"/>
    </row>
    <row r="59" spans="1:31" ht="11.25" x14ac:dyDescent="0.2">
      <c r="B59" s="17"/>
      <c r="L59" s="17"/>
    </row>
    <row r="60" spans="1:31" ht="11.25" x14ac:dyDescent="0.2">
      <c r="B60" s="17"/>
      <c r="L60" s="17"/>
    </row>
    <row r="61" spans="1:31" s="2" customFormat="1" ht="12.75" x14ac:dyDescent="0.2">
      <c r="A61" s="29"/>
      <c r="B61" s="30"/>
      <c r="C61" s="29"/>
      <c r="D61" s="43" t="s">
        <v>49</v>
      </c>
      <c r="E61" s="32"/>
      <c r="F61" s="104" t="s">
        <v>50</v>
      </c>
      <c r="G61" s="43" t="s">
        <v>49</v>
      </c>
      <c r="H61" s="32"/>
      <c r="I61" s="32"/>
      <c r="J61" s="105" t="s">
        <v>50</v>
      </c>
      <c r="K61" s="32"/>
      <c r="L61" s="4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 x14ac:dyDescent="0.2">
      <c r="B62" s="17"/>
      <c r="L62" s="17"/>
    </row>
    <row r="63" spans="1:31" ht="11.25" x14ac:dyDescent="0.2">
      <c r="B63" s="17"/>
      <c r="L63" s="17"/>
    </row>
    <row r="64" spans="1:31" ht="11.25" x14ac:dyDescent="0.2">
      <c r="B64" s="17"/>
      <c r="L64" s="17"/>
    </row>
    <row r="65" spans="1:31" s="2" customFormat="1" ht="12.75" x14ac:dyDescent="0.2">
      <c r="A65" s="29"/>
      <c r="B65" s="30"/>
      <c r="C65" s="29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 x14ac:dyDescent="0.2">
      <c r="B66" s="17"/>
      <c r="L66" s="17"/>
    </row>
    <row r="67" spans="1:31" ht="11.25" x14ac:dyDescent="0.2">
      <c r="B67" s="17"/>
      <c r="L67" s="17"/>
    </row>
    <row r="68" spans="1:31" ht="11.25" x14ac:dyDescent="0.2">
      <c r="B68" s="17"/>
      <c r="L68" s="17"/>
    </row>
    <row r="69" spans="1:31" ht="11.25" x14ac:dyDescent="0.2">
      <c r="B69" s="17"/>
      <c r="L69" s="17"/>
    </row>
    <row r="70" spans="1:31" ht="11.25" x14ac:dyDescent="0.2">
      <c r="B70" s="17"/>
      <c r="L70" s="17"/>
    </row>
    <row r="71" spans="1:31" ht="11.25" x14ac:dyDescent="0.2">
      <c r="B71" s="17"/>
      <c r="L71" s="17"/>
    </row>
    <row r="72" spans="1:31" ht="11.25" x14ac:dyDescent="0.2">
      <c r="B72" s="17"/>
      <c r="L72" s="17"/>
    </row>
    <row r="73" spans="1:31" ht="11.25" x14ac:dyDescent="0.2">
      <c r="B73" s="17"/>
      <c r="L73" s="17"/>
    </row>
    <row r="74" spans="1:31" ht="11.25" x14ac:dyDescent="0.2">
      <c r="B74" s="17"/>
      <c r="L74" s="17"/>
    </row>
    <row r="75" spans="1:31" ht="11.25" x14ac:dyDescent="0.2">
      <c r="B75" s="17"/>
      <c r="L75" s="17"/>
    </row>
    <row r="76" spans="1:31" s="2" customFormat="1" ht="12.75" x14ac:dyDescent="0.2">
      <c r="A76" s="29"/>
      <c r="B76" s="30"/>
      <c r="C76" s="29"/>
      <c r="D76" s="43" t="s">
        <v>49</v>
      </c>
      <c r="E76" s="32"/>
      <c r="F76" s="104" t="s">
        <v>50</v>
      </c>
      <c r="G76" s="43" t="s">
        <v>49</v>
      </c>
      <c r="H76" s="32"/>
      <c r="I76" s="32"/>
      <c r="J76" s="105" t="s">
        <v>50</v>
      </c>
      <c r="K76" s="32"/>
      <c r="L76" s="40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82</v>
      </c>
      <c r="D82" s="29"/>
      <c r="E82" s="29"/>
      <c r="F82" s="29"/>
      <c r="G82" s="29"/>
      <c r="H82" s="29"/>
      <c r="I82" s="29"/>
      <c r="J82" s="29"/>
      <c r="K82" s="29"/>
      <c r="L82" s="40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0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0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180" t="str">
        <f>E7</f>
        <v>Obec Malé Ozorovce - oprava komunikácii</v>
      </c>
      <c r="F85" s="200"/>
      <c r="G85" s="200"/>
      <c r="H85" s="200"/>
      <c r="I85" s="29"/>
      <c r="J85" s="29"/>
      <c r="K85" s="29"/>
      <c r="L85" s="40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40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 x14ac:dyDescent="0.2">
      <c r="A87" s="29"/>
      <c r="B87" s="30"/>
      <c r="C87" s="24" t="s">
        <v>19</v>
      </c>
      <c r="D87" s="29"/>
      <c r="E87" s="29"/>
      <c r="F87" s="22" t="str">
        <f>F10</f>
        <v xml:space="preserve">Malé Ozorovce </v>
      </c>
      <c r="G87" s="29"/>
      <c r="H87" s="29"/>
      <c r="I87" s="24" t="s">
        <v>21</v>
      </c>
      <c r="J87" s="53" t="str">
        <f>IF(J10="","",J10)</f>
        <v>22. 2. 2022</v>
      </c>
      <c r="K87" s="29"/>
      <c r="L87" s="40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0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 x14ac:dyDescent="0.2">
      <c r="A89" s="29"/>
      <c r="B89" s="30"/>
      <c r="C89" s="24" t="s">
        <v>23</v>
      </c>
      <c r="D89" s="29"/>
      <c r="E89" s="29"/>
      <c r="F89" s="22" t="str">
        <f>E13</f>
        <v xml:space="preserve">Obec Malé Ozorovce </v>
      </c>
      <c r="G89" s="29"/>
      <c r="H89" s="29"/>
      <c r="I89" s="24" t="s">
        <v>29</v>
      </c>
      <c r="J89" s="27" t="str">
        <f>E19</f>
        <v xml:space="preserve"> </v>
      </c>
      <c r="K89" s="29"/>
      <c r="L89" s="40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 x14ac:dyDescent="0.2">
      <c r="A90" s="29"/>
      <c r="B90" s="30"/>
      <c r="C90" s="24" t="s">
        <v>27</v>
      </c>
      <c r="D90" s="29"/>
      <c r="E90" s="29"/>
      <c r="F90" s="22" t="str">
        <f>IF(E16="","",E16)</f>
        <v>Vyplň údaj</v>
      </c>
      <c r="G90" s="29"/>
      <c r="H90" s="29"/>
      <c r="I90" s="24" t="s">
        <v>32</v>
      </c>
      <c r="J90" s="27" t="str">
        <f>E22</f>
        <v xml:space="preserve"> </v>
      </c>
      <c r="K90" s="29"/>
      <c r="L90" s="40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40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 x14ac:dyDescent="0.2">
      <c r="A92" s="29"/>
      <c r="B92" s="30"/>
      <c r="C92" s="106" t="s">
        <v>83</v>
      </c>
      <c r="D92" s="98"/>
      <c r="E92" s="98"/>
      <c r="F92" s="98"/>
      <c r="G92" s="98"/>
      <c r="H92" s="98"/>
      <c r="I92" s="98"/>
      <c r="J92" s="107" t="s">
        <v>84</v>
      </c>
      <c r="K92" s="98"/>
      <c r="L92" s="40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0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 x14ac:dyDescent="0.2">
      <c r="A94" s="29"/>
      <c r="B94" s="30"/>
      <c r="C94" s="108" t="s">
        <v>85</v>
      </c>
      <c r="D94" s="29"/>
      <c r="E94" s="29"/>
      <c r="F94" s="29"/>
      <c r="G94" s="29"/>
      <c r="H94" s="29"/>
      <c r="I94" s="29"/>
      <c r="J94" s="69">
        <f>J115</f>
        <v>0</v>
      </c>
      <c r="K94" s="29"/>
      <c r="L94" s="40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86</v>
      </c>
    </row>
    <row r="95" spans="1:47" s="9" customFormat="1" ht="24.95" customHeight="1" x14ac:dyDescent="0.2">
      <c r="B95" s="109"/>
      <c r="D95" s="110" t="s">
        <v>87</v>
      </c>
      <c r="E95" s="111"/>
      <c r="F95" s="111"/>
      <c r="G95" s="111"/>
      <c r="H95" s="111"/>
      <c r="I95" s="111"/>
      <c r="J95" s="112">
        <f>J116</f>
        <v>0</v>
      </c>
      <c r="L95" s="109"/>
    </row>
    <row r="96" spans="1:47" s="10" customFormat="1" ht="19.899999999999999" customHeight="1" x14ac:dyDescent="0.2">
      <c r="B96" s="113"/>
      <c r="D96" s="114" t="s">
        <v>88</v>
      </c>
      <c r="E96" s="115"/>
      <c r="F96" s="115"/>
      <c r="G96" s="115"/>
      <c r="H96" s="115"/>
      <c r="I96" s="115"/>
      <c r="J96" s="116">
        <f>J117</f>
        <v>0</v>
      </c>
      <c r="L96" s="113"/>
    </row>
    <row r="97" spans="1:31" s="10" customFormat="1" ht="19.899999999999999" customHeight="1" x14ac:dyDescent="0.2">
      <c r="B97" s="113"/>
      <c r="D97" s="114" t="s">
        <v>89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1:31" s="2" customFormat="1" ht="21.75" customHeight="1" x14ac:dyDescent="0.2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40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31" s="2" customFormat="1" ht="6.95" customHeight="1" x14ac:dyDescent="0.2">
      <c r="A99" s="29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0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3" spans="1:31" s="2" customFormat="1" ht="6.95" customHeight="1" x14ac:dyDescent="0.2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0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24.95" customHeight="1" x14ac:dyDescent="0.2">
      <c r="A104" s="29"/>
      <c r="B104" s="30"/>
      <c r="C104" s="18" t="s">
        <v>90</v>
      </c>
      <c r="D104" s="29"/>
      <c r="E104" s="29"/>
      <c r="F104" s="29"/>
      <c r="G104" s="29"/>
      <c r="H104" s="29"/>
      <c r="I104" s="29"/>
      <c r="J104" s="29"/>
      <c r="K104" s="29"/>
      <c r="L104" s="40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 x14ac:dyDescent="0.2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0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2" customHeight="1" x14ac:dyDescent="0.2">
      <c r="A106" s="29"/>
      <c r="B106" s="30"/>
      <c r="C106" s="24" t="s">
        <v>15</v>
      </c>
      <c r="D106" s="29"/>
      <c r="E106" s="29"/>
      <c r="F106" s="29"/>
      <c r="G106" s="29"/>
      <c r="H106" s="29"/>
      <c r="I106" s="29"/>
      <c r="J106" s="29"/>
      <c r="K106" s="29"/>
      <c r="L106" s="40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6.5" customHeight="1" x14ac:dyDescent="0.2">
      <c r="A107" s="29"/>
      <c r="B107" s="30"/>
      <c r="C107" s="29"/>
      <c r="D107" s="29"/>
      <c r="E107" s="180" t="str">
        <f>E7</f>
        <v>Obec Malé Ozorovce - oprava komunikácii</v>
      </c>
      <c r="F107" s="200"/>
      <c r="G107" s="200"/>
      <c r="H107" s="200"/>
      <c r="I107" s="29"/>
      <c r="J107" s="29"/>
      <c r="K107" s="29"/>
      <c r="L107" s="40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0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 x14ac:dyDescent="0.2">
      <c r="A109" s="29"/>
      <c r="B109" s="30"/>
      <c r="C109" s="24" t="s">
        <v>19</v>
      </c>
      <c r="D109" s="29"/>
      <c r="E109" s="29"/>
      <c r="F109" s="22" t="str">
        <f>F10</f>
        <v xml:space="preserve">Malé Ozorovce </v>
      </c>
      <c r="G109" s="29"/>
      <c r="H109" s="29"/>
      <c r="I109" s="24" t="s">
        <v>21</v>
      </c>
      <c r="J109" s="53" t="str">
        <f>IF(J10="","",J10)</f>
        <v>22. 2. 2022</v>
      </c>
      <c r="K109" s="29"/>
      <c r="L109" s="40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 x14ac:dyDescent="0.2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0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5.2" customHeight="1" x14ac:dyDescent="0.2">
      <c r="A111" s="29"/>
      <c r="B111" s="30"/>
      <c r="C111" s="24" t="s">
        <v>23</v>
      </c>
      <c r="D111" s="29"/>
      <c r="E111" s="29"/>
      <c r="F111" s="22" t="str">
        <f>E13</f>
        <v xml:space="preserve">Obec Malé Ozorovce </v>
      </c>
      <c r="G111" s="29"/>
      <c r="H111" s="29"/>
      <c r="I111" s="24" t="s">
        <v>29</v>
      </c>
      <c r="J111" s="27" t="str">
        <f>E19</f>
        <v xml:space="preserve"> </v>
      </c>
      <c r="K111" s="29"/>
      <c r="L111" s="40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2" customHeight="1" x14ac:dyDescent="0.2">
      <c r="A112" s="29"/>
      <c r="B112" s="30"/>
      <c r="C112" s="24" t="s">
        <v>27</v>
      </c>
      <c r="D112" s="29"/>
      <c r="E112" s="29"/>
      <c r="F112" s="22" t="str">
        <f>IF(E16="","",E16)</f>
        <v>Vyplň údaj</v>
      </c>
      <c r="G112" s="29"/>
      <c r="H112" s="29"/>
      <c r="I112" s="24" t="s">
        <v>32</v>
      </c>
      <c r="J112" s="27" t="str">
        <f>E22</f>
        <v xml:space="preserve"> </v>
      </c>
      <c r="K112" s="29"/>
      <c r="L112" s="40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0.3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0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1" customFormat="1" ht="29.25" customHeight="1" x14ac:dyDescent="0.2">
      <c r="A114" s="117"/>
      <c r="B114" s="118"/>
      <c r="C114" s="119" t="s">
        <v>91</v>
      </c>
      <c r="D114" s="120" t="s">
        <v>59</v>
      </c>
      <c r="E114" s="120" t="s">
        <v>55</v>
      </c>
      <c r="F114" s="120" t="s">
        <v>56</v>
      </c>
      <c r="G114" s="120" t="s">
        <v>92</v>
      </c>
      <c r="H114" s="120" t="s">
        <v>93</v>
      </c>
      <c r="I114" s="120" t="s">
        <v>94</v>
      </c>
      <c r="J114" s="121" t="s">
        <v>84</v>
      </c>
      <c r="K114" s="122" t="s">
        <v>95</v>
      </c>
      <c r="L114" s="123"/>
      <c r="M114" s="60" t="s">
        <v>1</v>
      </c>
      <c r="N114" s="61" t="s">
        <v>38</v>
      </c>
      <c r="O114" s="61" t="s">
        <v>96</v>
      </c>
      <c r="P114" s="61" t="s">
        <v>97</v>
      </c>
      <c r="Q114" s="61" t="s">
        <v>98</v>
      </c>
      <c r="R114" s="61" t="s">
        <v>99</v>
      </c>
      <c r="S114" s="61" t="s">
        <v>100</v>
      </c>
      <c r="T114" s="62" t="s">
        <v>101</v>
      </c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</row>
    <row r="115" spans="1:65" s="2" customFormat="1" ht="22.9" customHeight="1" x14ac:dyDescent="0.25">
      <c r="A115" s="29"/>
      <c r="B115" s="30"/>
      <c r="C115" s="67" t="s">
        <v>85</v>
      </c>
      <c r="D115" s="29"/>
      <c r="E115" s="29"/>
      <c r="F115" s="29"/>
      <c r="G115" s="29"/>
      <c r="H115" s="29"/>
      <c r="I115" s="29"/>
      <c r="J115" s="124">
        <f>BK115</f>
        <v>0</v>
      </c>
      <c r="K115" s="29"/>
      <c r="L115" s="30"/>
      <c r="M115" s="63"/>
      <c r="N115" s="54"/>
      <c r="O115" s="64"/>
      <c r="P115" s="125">
        <f>P116</f>
        <v>0</v>
      </c>
      <c r="Q115" s="64"/>
      <c r="R115" s="125">
        <f>R116</f>
        <v>355.17921999999999</v>
      </c>
      <c r="S115" s="64"/>
      <c r="T115" s="126">
        <f>T116</f>
        <v>2.7539999999999996</v>
      </c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T115" s="14" t="s">
        <v>73</v>
      </c>
      <c r="AU115" s="14" t="s">
        <v>86</v>
      </c>
      <c r="BK115" s="127">
        <f>BK116</f>
        <v>0</v>
      </c>
    </row>
    <row r="116" spans="1:65" s="12" customFormat="1" ht="25.9" customHeight="1" x14ac:dyDescent="0.2">
      <c r="B116" s="128"/>
      <c r="D116" s="129" t="s">
        <v>73</v>
      </c>
      <c r="E116" s="130" t="s">
        <v>102</v>
      </c>
      <c r="F116" s="130" t="s">
        <v>103</v>
      </c>
      <c r="I116" s="131"/>
      <c r="J116" s="132">
        <f>BK116</f>
        <v>0</v>
      </c>
      <c r="L116" s="128"/>
      <c r="M116" s="133"/>
      <c r="N116" s="134"/>
      <c r="O116" s="134"/>
      <c r="P116" s="135">
        <f>P117+P124</f>
        <v>0</v>
      </c>
      <c r="Q116" s="134"/>
      <c r="R116" s="135">
        <f>R117+R124</f>
        <v>355.17921999999999</v>
      </c>
      <c r="S116" s="134"/>
      <c r="T116" s="136">
        <f>T117+T124</f>
        <v>2.7539999999999996</v>
      </c>
      <c r="AR116" s="129" t="s">
        <v>79</v>
      </c>
      <c r="AT116" s="137" t="s">
        <v>73</v>
      </c>
      <c r="AU116" s="137" t="s">
        <v>74</v>
      </c>
      <c r="AY116" s="129" t="s">
        <v>104</v>
      </c>
      <c r="BK116" s="138">
        <f>BK117+BK124</f>
        <v>0</v>
      </c>
    </row>
    <row r="117" spans="1:65" s="12" customFormat="1" ht="22.9" customHeight="1" x14ac:dyDescent="0.2">
      <c r="B117" s="128"/>
      <c r="D117" s="129" t="s">
        <v>73</v>
      </c>
      <c r="E117" s="139" t="s">
        <v>105</v>
      </c>
      <c r="F117" s="139" t="s">
        <v>106</v>
      </c>
      <c r="I117" s="131"/>
      <c r="J117" s="140">
        <f>BK117</f>
        <v>0</v>
      </c>
      <c r="L117" s="128"/>
      <c r="M117" s="133"/>
      <c r="N117" s="134"/>
      <c r="O117" s="134"/>
      <c r="P117" s="135">
        <f>SUM(P118:P123)</f>
        <v>0</v>
      </c>
      <c r="Q117" s="134"/>
      <c r="R117" s="135">
        <f>SUM(R118:R123)</f>
        <v>219.77497199999999</v>
      </c>
      <c r="S117" s="134"/>
      <c r="T117" s="136">
        <f>SUM(T118:T123)</f>
        <v>1.5299999999999998</v>
      </c>
      <c r="AR117" s="129" t="s">
        <v>79</v>
      </c>
      <c r="AT117" s="137" t="s">
        <v>73</v>
      </c>
      <c r="AU117" s="137" t="s">
        <v>79</v>
      </c>
      <c r="AY117" s="129" t="s">
        <v>104</v>
      </c>
      <c r="BK117" s="138">
        <f>SUM(BK118:BK123)</f>
        <v>0</v>
      </c>
    </row>
    <row r="118" spans="1:65" s="2" customFormat="1" ht="33" customHeight="1" x14ac:dyDescent="0.2">
      <c r="A118" s="29"/>
      <c r="B118" s="141"/>
      <c r="C118" s="142" t="s">
        <v>79</v>
      </c>
      <c r="D118" s="142" t="s">
        <v>107</v>
      </c>
      <c r="E118" s="143" t="s">
        <v>108</v>
      </c>
      <c r="F118" s="144" t="s">
        <v>109</v>
      </c>
      <c r="G118" s="145" t="s">
        <v>110</v>
      </c>
      <c r="H118" s="146">
        <v>15</v>
      </c>
      <c r="I118" s="147"/>
      <c r="J118" s="148">
        <f t="shared" ref="J118:J123" si="0">ROUND(I118*H118,2)</f>
        <v>0</v>
      </c>
      <c r="K118" s="149"/>
      <c r="L118" s="30"/>
      <c r="M118" s="150" t="s">
        <v>1</v>
      </c>
      <c r="N118" s="151" t="s">
        <v>40</v>
      </c>
      <c r="O118" s="56"/>
      <c r="P118" s="152">
        <f t="shared" ref="P118:P123" si="1">O118*H118</f>
        <v>0</v>
      </c>
      <c r="Q118" s="152">
        <v>6.9999999999999994E-5</v>
      </c>
      <c r="R118" s="152">
        <f t="shared" ref="R118:R123" si="2">Q118*H118</f>
        <v>1.0499999999999999E-3</v>
      </c>
      <c r="S118" s="152">
        <v>0.10199999999999999</v>
      </c>
      <c r="T118" s="153">
        <f t="shared" ref="T118:T123" si="3">S118*H118</f>
        <v>1.5299999999999998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54" t="s">
        <v>111</v>
      </c>
      <c r="AT118" s="154" t="s">
        <v>107</v>
      </c>
      <c r="AU118" s="154" t="s">
        <v>112</v>
      </c>
      <c r="AY118" s="14" t="s">
        <v>104</v>
      </c>
      <c r="BE118" s="155">
        <f t="shared" ref="BE118:BE123" si="4">IF(N118="základná",J118,0)</f>
        <v>0</v>
      </c>
      <c r="BF118" s="155">
        <f t="shared" ref="BF118:BF123" si="5">IF(N118="znížená",J118,0)</f>
        <v>0</v>
      </c>
      <c r="BG118" s="155">
        <f t="shared" ref="BG118:BG123" si="6">IF(N118="zákl. prenesená",J118,0)</f>
        <v>0</v>
      </c>
      <c r="BH118" s="155">
        <f t="shared" ref="BH118:BH123" si="7">IF(N118="zníž. prenesená",J118,0)</f>
        <v>0</v>
      </c>
      <c r="BI118" s="155">
        <f t="shared" ref="BI118:BI123" si="8">IF(N118="nulová",J118,0)</f>
        <v>0</v>
      </c>
      <c r="BJ118" s="14" t="s">
        <v>112</v>
      </c>
      <c r="BK118" s="155">
        <f t="shared" ref="BK118:BK123" si="9">ROUND(I118*H118,2)</f>
        <v>0</v>
      </c>
      <c r="BL118" s="14" t="s">
        <v>111</v>
      </c>
      <c r="BM118" s="154" t="s">
        <v>113</v>
      </c>
    </row>
    <row r="119" spans="1:65" s="2" customFormat="1" ht="33" customHeight="1" x14ac:dyDescent="0.2">
      <c r="A119" s="29"/>
      <c r="B119" s="141"/>
      <c r="C119" s="142" t="s">
        <v>105</v>
      </c>
      <c r="D119" s="142" t="s">
        <v>107</v>
      </c>
      <c r="E119" s="143" t="s">
        <v>114</v>
      </c>
      <c r="F119" s="144" t="s">
        <v>115</v>
      </c>
      <c r="G119" s="145" t="s">
        <v>110</v>
      </c>
      <c r="H119" s="146">
        <v>372</v>
      </c>
      <c r="I119" s="147"/>
      <c r="J119" s="148">
        <f t="shared" si="0"/>
        <v>0</v>
      </c>
      <c r="K119" s="149"/>
      <c r="L119" s="30"/>
      <c r="M119" s="150" t="s">
        <v>1</v>
      </c>
      <c r="N119" s="151" t="s">
        <v>40</v>
      </c>
      <c r="O119" s="56"/>
      <c r="P119" s="152">
        <f t="shared" si="1"/>
        <v>0</v>
      </c>
      <c r="Q119" s="152">
        <v>9.9790000000000004E-2</v>
      </c>
      <c r="R119" s="152">
        <f t="shared" si="2"/>
        <v>37.121880000000004</v>
      </c>
      <c r="S119" s="152">
        <v>0</v>
      </c>
      <c r="T119" s="153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54" t="s">
        <v>111</v>
      </c>
      <c r="AT119" s="154" t="s">
        <v>107</v>
      </c>
      <c r="AU119" s="154" t="s">
        <v>112</v>
      </c>
      <c r="AY119" s="14" t="s">
        <v>104</v>
      </c>
      <c r="BE119" s="155">
        <f t="shared" si="4"/>
        <v>0</v>
      </c>
      <c r="BF119" s="155">
        <f t="shared" si="5"/>
        <v>0</v>
      </c>
      <c r="BG119" s="155">
        <f t="shared" si="6"/>
        <v>0</v>
      </c>
      <c r="BH119" s="155">
        <f t="shared" si="7"/>
        <v>0</v>
      </c>
      <c r="BI119" s="155">
        <f t="shared" si="8"/>
        <v>0</v>
      </c>
      <c r="BJ119" s="14" t="s">
        <v>112</v>
      </c>
      <c r="BK119" s="155">
        <f t="shared" si="9"/>
        <v>0</v>
      </c>
      <c r="BL119" s="14" t="s">
        <v>111</v>
      </c>
      <c r="BM119" s="154" t="s">
        <v>116</v>
      </c>
    </row>
    <row r="120" spans="1:65" s="2" customFormat="1" ht="33" customHeight="1" x14ac:dyDescent="0.2">
      <c r="A120" s="29"/>
      <c r="B120" s="141"/>
      <c r="C120" s="142" t="s">
        <v>117</v>
      </c>
      <c r="D120" s="142" t="s">
        <v>107</v>
      </c>
      <c r="E120" s="143" t="s">
        <v>118</v>
      </c>
      <c r="F120" s="144" t="s">
        <v>119</v>
      </c>
      <c r="G120" s="145" t="s">
        <v>110</v>
      </c>
      <c r="H120" s="146">
        <v>1408.7</v>
      </c>
      <c r="I120" s="147"/>
      <c r="J120" s="148">
        <f t="shared" si="0"/>
        <v>0</v>
      </c>
      <c r="K120" s="149"/>
      <c r="L120" s="30"/>
      <c r="M120" s="150" t="s">
        <v>1</v>
      </c>
      <c r="N120" s="151" t="s">
        <v>40</v>
      </c>
      <c r="O120" s="56"/>
      <c r="P120" s="152">
        <f t="shared" si="1"/>
        <v>0</v>
      </c>
      <c r="Q120" s="152">
        <v>0.12966</v>
      </c>
      <c r="R120" s="152">
        <f t="shared" si="2"/>
        <v>182.65204199999999</v>
      </c>
      <c r="S120" s="152">
        <v>0</v>
      </c>
      <c r="T120" s="153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54" t="s">
        <v>111</v>
      </c>
      <c r="AT120" s="154" t="s">
        <v>107</v>
      </c>
      <c r="AU120" s="154" t="s">
        <v>112</v>
      </c>
      <c r="AY120" s="14" t="s">
        <v>104</v>
      </c>
      <c r="BE120" s="155">
        <f t="shared" si="4"/>
        <v>0</v>
      </c>
      <c r="BF120" s="155">
        <f t="shared" si="5"/>
        <v>0</v>
      </c>
      <c r="BG120" s="155">
        <f t="shared" si="6"/>
        <v>0</v>
      </c>
      <c r="BH120" s="155">
        <f t="shared" si="7"/>
        <v>0</v>
      </c>
      <c r="BI120" s="155">
        <f t="shared" si="8"/>
        <v>0</v>
      </c>
      <c r="BJ120" s="14" t="s">
        <v>112</v>
      </c>
      <c r="BK120" s="155">
        <f t="shared" si="9"/>
        <v>0</v>
      </c>
      <c r="BL120" s="14" t="s">
        <v>111</v>
      </c>
      <c r="BM120" s="154" t="s">
        <v>120</v>
      </c>
    </row>
    <row r="121" spans="1:65" s="2" customFormat="1" ht="24.2" customHeight="1" x14ac:dyDescent="0.2">
      <c r="A121" s="29"/>
      <c r="B121" s="141"/>
      <c r="C121" s="142" t="s">
        <v>112</v>
      </c>
      <c r="D121" s="142" t="s">
        <v>107</v>
      </c>
      <c r="E121" s="143" t="s">
        <v>121</v>
      </c>
      <c r="F121" s="144" t="s">
        <v>122</v>
      </c>
      <c r="G121" s="145" t="s">
        <v>123</v>
      </c>
      <c r="H121" s="146">
        <v>15</v>
      </c>
      <c r="I121" s="147"/>
      <c r="J121" s="148">
        <f t="shared" si="0"/>
        <v>0</v>
      </c>
      <c r="K121" s="149"/>
      <c r="L121" s="30"/>
      <c r="M121" s="150" t="s">
        <v>1</v>
      </c>
      <c r="N121" s="151" t="s">
        <v>40</v>
      </c>
      <c r="O121" s="56"/>
      <c r="P121" s="152">
        <f t="shared" si="1"/>
        <v>0</v>
      </c>
      <c r="Q121" s="152">
        <v>0</v>
      </c>
      <c r="R121" s="152">
        <f t="shared" si="2"/>
        <v>0</v>
      </c>
      <c r="S121" s="152">
        <v>0</v>
      </c>
      <c r="T121" s="153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4" t="s">
        <v>111</v>
      </c>
      <c r="AT121" s="154" t="s">
        <v>107</v>
      </c>
      <c r="AU121" s="154" t="s">
        <v>112</v>
      </c>
      <c r="AY121" s="14" t="s">
        <v>104</v>
      </c>
      <c r="BE121" s="155">
        <f t="shared" si="4"/>
        <v>0</v>
      </c>
      <c r="BF121" s="155">
        <f t="shared" si="5"/>
        <v>0</v>
      </c>
      <c r="BG121" s="155">
        <f t="shared" si="6"/>
        <v>0</v>
      </c>
      <c r="BH121" s="155">
        <f t="shared" si="7"/>
        <v>0</v>
      </c>
      <c r="BI121" s="155">
        <f t="shared" si="8"/>
        <v>0</v>
      </c>
      <c r="BJ121" s="14" t="s">
        <v>112</v>
      </c>
      <c r="BK121" s="155">
        <f t="shared" si="9"/>
        <v>0</v>
      </c>
      <c r="BL121" s="14" t="s">
        <v>111</v>
      </c>
      <c r="BM121" s="154" t="s">
        <v>124</v>
      </c>
    </row>
    <row r="122" spans="1:65" s="2" customFormat="1" ht="33" customHeight="1" x14ac:dyDescent="0.2">
      <c r="A122" s="29"/>
      <c r="B122" s="141"/>
      <c r="C122" s="142" t="s">
        <v>125</v>
      </c>
      <c r="D122" s="142" t="s">
        <v>107</v>
      </c>
      <c r="E122" s="143" t="s">
        <v>126</v>
      </c>
      <c r="F122" s="144" t="s">
        <v>127</v>
      </c>
      <c r="G122" s="145" t="s">
        <v>110</v>
      </c>
      <c r="H122" s="146">
        <v>1408.7</v>
      </c>
      <c r="I122" s="147"/>
      <c r="J122" s="148">
        <f t="shared" si="0"/>
        <v>0</v>
      </c>
      <c r="K122" s="149"/>
      <c r="L122" s="30"/>
      <c r="M122" s="150" t="s">
        <v>1</v>
      </c>
      <c r="N122" s="151" t="s">
        <v>40</v>
      </c>
      <c r="O122" s="56"/>
      <c r="P122" s="152">
        <f t="shared" si="1"/>
        <v>0</v>
      </c>
      <c r="Q122" s="152">
        <v>0</v>
      </c>
      <c r="R122" s="152">
        <f t="shared" si="2"/>
        <v>0</v>
      </c>
      <c r="S122" s="152">
        <v>0</v>
      </c>
      <c r="T122" s="153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4" t="s">
        <v>111</v>
      </c>
      <c r="AT122" s="154" t="s">
        <v>107</v>
      </c>
      <c r="AU122" s="154" t="s">
        <v>112</v>
      </c>
      <c r="AY122" s="14" t="s">
        <v>104</v>
      </c>
      <c r="BE122" s="155">
        <f t="shared" si="4"/>
        <v>0</v>
      </c>
      <c r="BF122" s="155">
        <f t="shared" si="5"/>
        <v>0</v>
      </c>
      <c r="BG122" s="155">
        <f t="shared" si="6"/>
        <v>0</v>
      </c>
      <c r="BH122" s="155">
        <f t="shared" si="7"/>
        <v>0</v>
      </c>
      <c r="BI122" s="155">
        <f t="shared" si="8"/>
        <v>0</v>
      </c>
      <c r="BJ122" s="14" t="s">
        <v>112</v>
      </c>
      <c r="BK122" s="155">
        <f t="shared" si="9"/>
        <v>0</v>
      </c>
      <c r="BL122" s="14" t="s">
        <v>111</v>
      </c>
      <c r="BM122" s="154" t="s">
        <v>128</v>
      </c>
    </row>
    <row r="123" spans="1:65" s="2" customFormat="1" ht="33" customHeight="1" x14ac:dyDescent="0.2">
      <c r="A123" s="29"/>
      <c r="B123" s="141"/>
      <c r="C123" s="142" t="s">
        <v>129</v>
      </c>
      <c r="D123" s="142" t="s">
        <v>107</v>
      </c>
      <c r="E123" s="143" t="s">
        <v>130</v>
      </c>
      <c r="F123" s="144" t="s">
        <v>131</v>
      </c>
      <c r="G123" s="145" t="s">
        <v>132</v>
      </c>
      <c r="H123" s="146">
        <v>219.77500000000001</v>
      </c>
      <c r="I123" s="147"/>
      <c r="J123" s="148">
        <f t="shared" si="0"/>
        <v>0</v>
      </c>
      <c r="K123" s="149"/>
      <c r="L123" s="30"/>
      <c r="M123" s="150" t="s">
        <v>1</v>
      </c>
      <c r="N123" s="151" t="s">
        <v>40</v>
      </c>
      <c r="O123" s="56"/>
      <c r="P123" s="152">
        <f t="shared" si="1"/>
        <v>0</v>
      </c>
      <c r="Q123" s="152">
        <v>0</v>
      </c>
      <c r="R123" s="152">
        <f t="shared" si="2"/>
        <v>0</v>
      </c>
      <c r="S123" s="152">
        <v>0</v>
      </c>
      <c r="T123" s="153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4" t="s">
        <v>111</v>
      </c>
      <c r="AT123" s="154" t="s">
        <v>107</v>
      </c>
      <c r="AU123" s="154" t="s">
        <v>112</v>
      </c>
      <c r="AY123" s="14" t="s">
        <v>104</v>
      </c>
      <c r="BE123" s="155">
        <f t="shared" si="4"/>
        <v>0</v>
      </c>
      <c r="BF123" s="155">
        <f t="shared" si="5"/>
        <v>0</v>
      </c>
      <c r="BG123" s="155">
        <f t="shared" si="6"/>
        <v>0</v>
      </c>
      <c r="BH123" s="155">
        <f t="shared" si="7"/>
        <v>0</v>
      </c>
      <c r="BI123" s="155">
        <f t="shared" si="8"/>
        <v>0</v>
      </c>
      <c r="BJ123" s="14" t="s">
        <v>112</v>
      </c>
      <c r="BK123" s="155">
        <f t="shared" si="9"/>
        <v>0</v>
      </c>
      <c r="BL123" s="14" t="s">
        <v>111</v>
      </c>
      <c r="BM123" s="154" t="s">
        <v>133</v>
      </c>
    </row>
    <row r="124" spans="1:65" s="12" customFormat="1" ht="22.9" customHeight="1" x14ac:dyDescent="0.2">
      <c r="B124" s="128"/>
      <c r="D124" s="129" t="s">
        <v>73</v>
      </c>
      <c r="E124" s="139" t="s">
        <v>134</v>
      </c>
      <c r="F124" s="139" t="s">
        <v>135</v>
      </c>
      <c r="I124" s="131"/>
      <c r="J124" s="140">
        <f>BK124</f>
        <v>0</v>
      </c>
      <c r="L124" s="128"/>
      <c r="M124" s="133"/>
      <c r="N124" s="134"/>
      <c r="O124" s="134"/>
      <c r="P124" s="135">
        <f>SUM(P125:P130)</f>
        <v>0</v>
      </c>
      <c r="Q124" s="134"/>
      <c r="R124" s="135">
        <f>SUM(R125:R130)</f>
        <v>135.404248</v>
      </c>
      <c r="S124" s="134"/>
      <c r="T124" s="136">
        <f>SUM(T125:T130)</f>
        <v>1.224</v>
      </c>
      <c r="AR124" s="129" t="s">
        <v>79</v>
      </c>
      <c r="AT124" s="137" t="s">
        <v>73</v>
      </c>
      <c r="AU124" s="137" t="s">
        <v>79</v>
      </c>
      <c r="AY124" s="129" t="s">
        <v>104</v>
      </c>
      <c r="BK124" s="138">
        <f>SUM(BK125:BK130)</f>
        <v>0</v>
      </c>
    </row>
    <row r="125" spans="1:65" s="2" customFormat="1" ht="33" customHeight="1" x14ac:dyDescent="0.2">
      <c r="A125" s="29"/>
      <c r="B125" s="141"/>
      <c r="C125" s="142" t="s">
        <v>136</v>
      </c>
      <c r="D125" s="142" t="s">
        <v>107</v>
      </c>
      <c r="E125" s="143" t="s">
        <v>108</v>
      </c>
      <c r="F125" s="144" t="s">
        <v>109</v>
      </c>
      <c r="G125" s="145" t="s">
        <v>110</v>
      </c>
      <c r="H125" s="146">
        <v>12</v>
      </c>
      <c r="I125" s="147"/>
      <c r="J125" s="148">
        <f t="shared" ref="J125:J130" si="10">ROUND(I125*H125,2)</f>
        <v>0</v>
      </c>
      <c r="K125" s="149"/>
      <c r="L125" s="30"/>
      <c r="M125" s="150" t="s">
        <v>1</v>
      </c>
      <c r="N125" s="151" t="s">
        <v>40</v>
      </c>
      <c r="O125" s="56"/>
      <c r="P125" s="152">
        <f t="shared" ref="P125:P130" si="11">O125*H125</f>
        <v>0</v>
      </c>
      <c r="Q125" s="152">
        <v>6.9999999999999994E-5</v>
      </c>
      <c r="R125" s="152">
        <f t="shared" ref="R125:R130" si="12">Q125*H125</f>
        <v>8.3999999999999993E-4</v>
      </c>
      <c r="S125" s="152">
        <v>0.10199999999999999</v>
      </c>
      <c r="T125" s="153">
        <f t="shared" ref="T125:T130" si="13">S125*H125</f>
        <v>1.224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111</v>
      </c>
      <c r="AT125" s="154" t="s">
        <v>107</v>
      </c>
      <c r="AU125" s="154" t="s">
        <v>112</v>
      </c>
      <c r="AY125" s="14" t="s">
        <v>104</v>
      </c>
      <c r="BE125" s="155">
        <f t="shared" ref="BE125:BE130" si="14">IF(N125="základná",J125,0)</f>
        <v>0</v>
      </c>
      <c r="BF125" s="155">
        <f t="shared" ref="BF125:BF130" si="15">IF(N125="znížená",J125,0)</f>
        <v>0</v>
      </c>
      <c r="BG125" s="155">
        <f t="shared" ref="BG125:BG130" si="16">IF(N125="zákl. prenesená",J125,0)</f>
        <v>0</v>
      </c>
      <c r="BH125" s="155">
        <f t="shared" ref="BH125:BH130" si="17">IF(N125="zníž. prenesená",J125,0)</f>
        <v>0</v>
      </c>
      <c r="BI125" s="155">
        <f t="shared" ref="BI125:BI130" si="18">IF(N125="nulová",J125,0)</f>
        <v>0</v>
      </c>
      <c r="BJ125" s="14" t="s">
        <v>112</v>
      </c>
      <c r="BK125" s="155">
        <f t="shared" ref="BK125:BK130" si="19">ROUND(I125*H125,2)</f>
        <v>0</v>
      </c>
      <c r="BL125" s="14" t="s">
        <v>111</v>
      </c>
      <c r="BM125" s="154" t="s">
        <v>137</v>
      </c>
    </row>
    <row r="126" spans="1:65" s="2" customFormat="1" ht="33" customHeight="1" x14ac:dyDescent="0.2">
      <c r="A126" s="29"/>
      <c r="B126" s="141"/>
      <c r="C126" s="142" t="s">
        <v>134</v>
      </c>
      <c r="D126" s="142" t="s">
        <v>107</v>
      </c>
      <c r="E126" s="143" t="s">
        <v>114</v>
      </c>
      <c r="F126" s="144" t="s">
        <v>115</v>
      </c>
      <c r="G126" s="145" t="s">
        <v>110</v>
      </c>
      <c r="H126" s="146">
        <v>280</v>
      </c>
      <c r="I126" s="147"/>
      <c r="J126" s="148">
        <f t="shared" si="10"/>
        <v>0</v>
      </c>
      <c r="K126" s="149"/>
      <c r="L126" s="30"/>
      <c r="M126" s="150" t="s">
        <v>1</v>
      </c>
      <c r="N126" s="151" t="s">
        <v>40</v>
      </c>
      <c r="O126" s="56"/>
      <c r="P126" s="152">
        <f t="shared" si="11"/>
        <v>0</v>
      </c>
      <c r="Q126" s="152">
        <v>9.9790000000000004E-2</v>
      </c>
      <c r="R126" s="152">
        <f t="shared" si="12"/>
        <v>27.941200000000002</v>
      </c>
      <c r="S126" s="152">
        <v>0</v>
      </c>
      <c r="T126" s="153">
        <f t="shared" si="1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111</v>
      </c>
      <c r="AT126" s="154" t="s">
        <v>107</v>
      </c>
      <c r="AU126" s="154" t="s">
        <v>112</v>
      </c>
      <c r="AY126" s="14" t="s">
        <v>104</v>
      </c>
      <c r="BE126" s="155">
        <f t="shared" si="14"/>
        <v>0</v>
      </c>
      <c r="BF126" s="155">
        <f t="shared" si="15"/>
        <v>0</v>
      </c>
      <c r="BG126" s="155">
        <f t="shared" si="16"/>
        <v>0</v>
      </c>
      <c r="BH126" s="155">
        <f t="shared" si="17"/>
        <v>0</v>
      </c>
      <c r="BI126" s="155">
        <f t="shared" si="18"/>
        <v>0</v>
      </c>
      <c r="BJ126" s="14" t="s">
        <v>112</v>
      </c>
      <c r="BK126" s="155">
        <f t="shared" si="19"/>
        <v>0</v>
      </c>
      <c r="BL126" s="14" t="s">
        <v>111</v>
      </c>
      <c r="BM126" s="154" t="s">
        <v>138</v>
      </c>
    </row>
    <row r="127" spans="1:65" s="2" customFormat="1" ht="33" customHeight="1" x14ac:dyDescent="0.2">
      <c r="A127" s="29"/>
      <c r="B127" s="141"/>
      <c r="C127" s="142" t="s">
        <v>139</v>
      </c>
      <c r="D127" s="142" t="s">
        <v>107</v>
      </c>
      <c r="E127" s="143" t="s">
        <v>118</v>
      </c>
      <c r="F127" s="144" t="s">
        <v>119</v>
      </c>
      <c r="G127" s="145" t="s">
        <v>110</v>
      </c>
      <c r="H127" s="146">
        <v>828.8</v>
      </c>
      <c r="I127" s="147"/>
      <c r="J127" s="148">
        <f t="shared" si="10"/>
        <v>0</v>
      </c>
      <c r="K127" s="149"/>
      <c r="L127" s="30"/>
      <c r="M127" s="150" t="s">
        <v>1</v>
      </c>
      <c r="N127" s="151" t="s">
        <v>40</v>
      </c>
      <c r="O127" s="56"/>
      <c r="P127" s="152">
        <f t="shared" si="11"/>
        <v>0</v>
      </c>
      <c r="Q127" s="152">
        <v>0.12966</v>
      </c>
      <c r="R127" s="152">
        <f t="shared" si="12"/>
        <v>107.46220799999999</v>
      </c>
      <c r="S127" s="152">
        <v>0</v>
      </c>
      <c r="T127" s="153">
        <f t="shared" si="1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111</v>
      </c>
      <c r="AT127" s="154" t="s">
        <v>107</v>
      </c>
      <c r="AU127" s="154" t="s">
        <v>112</v>
      </c>
      <c r="AY127" s="14" t="s">
        <v>104</v>
      </c>
      <c r="BE127" s="155">
        <f t="shared" si="14"/>
        <v>0</v>
      </c>
      <c r="BF127" s="155">
        <f t="shared" si="15"/>
        <v>0</v>
      </c>
      <c r="BG127" s="155">
        <f t="shared" si="16"/>
        <v>0</v>
      </c>
      <c r="BH127" s="155">
        <f t="shared" si="17"/>
        <v>0</v>
      </c>
      <c r="BI127" s="155">
        <f t="shared" si="18"/>
        <v>0</v>
      </c>
      <c r="BJ127" s="14" t="s">
        <v>112</v>
      </c>
      <c r="BK127" s="155">
        <f t="shared" si="19"/>
        <v>0</v>
      </c>
      <c r="BL127" s="14" t="s">
        <v>111</v>
      </c>
      <c r="BM127" s="154" t="s">
        <v>140</v>
      </c>
    </row>
    <row r="128" spans="1:65" s="2" customFormat="1" ht="24.2" customHeight="1" x14ac:dyDescent="0.2">
      <c r="A128" s="29"/>
      <c r="B128" s="141"/>
      <c r="C128" s="142" t="s">
        <v>141</v>
      </c>
      <c r="D128" s="142" t="s">
        <v>107</v>
      </c>
      <c r="E128" s="143" t="s">
        <v>121</v>
      </c>
      <c r="F128" s="144" t="s">
        <v>122</v>
      </c>
      <c r="G128" s="145" t="s">
        <v>123</v>
      </c>
      <c r="H128" s="146">
        <v>12</v>
      </c>
      <c r="I128" s="147"/>
      <c r="J128" s="148">
        <f t="shared" si="10"/>
        <v>0</v>
      </c>
      <c r="K128" s="149"/>
      <c r="L128" s="30"/>
      <c r="M128" s="150" t="s">
        <v>1</v>
      </c>
      <c r="N128" s="151" t="s">
        <v>40</v>
      </c>
      <c r="O128" s="56"/>
      <c r="P128" s="152">
        <f t="shared" si="11"/>
        <v>0</v>
      </c>
      <c r="Q128" s="152">
        <v>0</v>
      </c>
      <c r="R128" s="152">
        <f t="shared" si="12"/>
        <v>0</v>
      </c>
      <c r="S128" s="152">
        <v>0</v>
      </c>
      <c r="T128" s="153">
        <f t="shared" si="1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111</v>
      </c>
      <c r="AT128" s="154" t="s">
        <v>107</v>
      </c>
      <c r="AU128" s="154" t="s">
        <v>112</v>
      </c>
      <c r="AY128" s="14" t="s">
        <v>104</v>
      </c>
      <c r="BE128" s="155">
        <f t="shared" si="14"/>
        <v>0</v>
      </c>
      <c r="BF128" s="155">
        <f t="shared" si="15"/>
        <v>0</v>
      </c>
      <c r="BG128" s="155">
        <f t="shared" si="16"/>
        <v>0</v>
      </c>
      <c r="BH128" s="155">
        <f t="shared" si="17"/>
        <v>0</v>
      </c>
      <c r="BI128" s="155">
        <f t="shared" si="18"/>
        <v>0</v>
      </c>
      <c r="BJ128" s="14" t="s">
        <v>112</v>
      </c>
      <c r="BK128" s="155">
        <f t="shared" si="19"/>
        <v>0</v>
      </c>
      <c r="BL128" s="14" t="s">
        <v>111</v>
      </c>
      <c r="BM128" s="154" t="s">
        <v>142</v>
      </c>
    </row>
    <row r="129" spans="1:65" s="2" customFormat="1" ht="33" customHeight="1" x14ac:dyDescent="0.2">
      <c r="A129" s="29"/>
      <c r="B129" s="141"/>
      <c r="C129" s="142" t="s">
        <v>143</v>
      </c>
      <c r="D129" s="142" t="s">
        <v>107</v>
      </c>
      <c r="E129" s="143" t="s">
        <v>126</v>
      </c>
      <c r="F129" s="144" t="s">
        <v>127</v>
      </c>
      <c r="G129" s="145" t="s">
        <v>110</v>
      </c>
      <c r="H129" s="146">
        <v>828.8</v>
      </c>
      <c r="I129" s="147"/>
      <c r="J129" s="148">
        <f t="shared" si="10"/>
        <v>0</v>
      </c>
      <c r="K129" s="149"/>
      <c r="L129" s="30"/>
      <c r="M129" s="150" t="s">
        <v>1</v>
      </c>
      <c r="N129" s="151" t="s">
        <v>40</v>
      </c>
      <c r="O129" s="56"/>
      <c r="P129" s="152">
        <f t="shared" si="11"/>
        <v>0</v>
      </c>
      <c r="Q129" s="152">
        <v>0</v>
      </c>
      <c r="R129" s="152">
        <f t="shared" si="12"/>
        <v>0</v>
      </c>
      <c r="S129" s="152">
        <v>0</v>
      </c>
      <c r="T129" s="153">
        <f t="shared" si="1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111</v>
      </c>
      <c r="AT129" s="154" t="s">
        <v>107</v>
      </c>
      <c r="AU129" s="154" t="s">
        <v>112</v>
      </c>
      <c r="AY129" s="14" t="s">
        <v>104</v>
      </c>
      <c r="BE129" s="155">
        <f t="shared" si="14"/>
        <v>0</v>
      </c>
      <c r="BF129" s="155">
        <f t="shared" si="15"/>
        <v>0</v>
      </c>
      <c r="BG129" s="155">
        <f t="shared" si="16"/>
        <v>0</v>
      </c>
      <c r="BH129" s="155">
        <f t="shared" si="17"/>
        <v>0</v>
      </c>
      <c r="BI129" s="155">
        <f t="shared" si="18"/>
        <v>0</v>
      </c>
      <c r="BJ129" s="14" t="s">
        <v>112</v>
      </c>
      <c r="BK129" s="155">
        <f t="shared" si="19"/>
        <v>0</v>
      </c>
      <c r="BL129" s="14" t="s">
        <v>111</v>
      </c>
      <c r="BM129" s="154" t="s">
        <v>144</v>
      </c>
    </row>
    <row r="130" spans="1:65" s="2" customFormat="1" ht="33" customHeight="1" x14ac:dyDescent="0.2">
      <c r="A130" s="29"/>
      <c r="B130" s="141"/>
      <c r="C130" s="142" t="s">
        <v>145</v>
      </c>
      <c r="D130" s="142" t="s">
        <v>107</v>
      </c>
      <c r="E130" s="143" t="s">
        <v>130</v>
      </c>
      <c r="F130" s="144" t="s">
        <v>131</v>
      </c>
      <c r="G130" s="145" t="s">
        <v>132</v>
      </c>
      <c r="H130" s="146">
        <v>135.404</v>
      </c>
      <c r="I130" s="147"/>
      <c r="J130" s="148">
        <f t="shared" si="10"/>
        <v>0</v>
      </c>
      <c r="K130" s="149"/>
      <c r="L130" s="30"/>
      <c r="M130" s="156" t="s">
        <v>1</v>
      </c>
      <c r="N130" s="157" t="s">
        <v>40</v>
      </c>
      <c r="O130" s="158"/>
      <c r="P130" s="159">
        <f t="shared" si="11"/>
        <v>0</v>
      </c>
      <c r="Q130" s="159">
        <v>0</v>
      </c>
      <c r="R130" s="159">
        <f t="shared" si="12"/>
        <v>0</v>
      </c>
      <c r="S130" s="159">
        <v>0</v>
      </c>
      <c r="T130" s="160">
        <f t="shared" si="1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111</v>
      </c>
      <c r="AT130" s="154" t="s">
        <v>107</v>
      </c>
      <c r="AU130" s="154" t="s">
        <v>112</v>
      </c>
      <c r="AY130" s="14" t="s">
        <v>104</v>
      </c>
      <c r="BE130" s="155">
        <f t="shared" si="14"/>
        <v>0</v>
      </c>
      <c r="BF130" s="155">
        <f t="shared" si="15"/>
        <v>0</v>
      </c>
      <c r="BG130" s="155">
        <f t="shared" si="16"/>
        <v>0</v>
      </c>
      <c r="BH130" s="155">
        <f t="shared" si="17"/>
        <v>0</v>
      </c>
      <c r="BI130" s="155">
        <f t="shared" si="18"/>
        <v>0</v>
      </c>
      <c r="BJ130" s="14" t="s">
        <v>112</v>
      </c>
      <c r="BK130" s="155">
        <f t="shared" si="19"/>
        <v>0</v>
      </c>
      <c r="BL130" s="14" t="s">
        <v>111</v>
      </c>
      <c r="BM130" s="154" t="s">
        <v>146</v>
      </c>
    </row>
    <row r="131" spans="1:65" s="2" customFormat="1" ht="6.95" customHeight="1" x14ac:dyDescent="0.2">
      <c r="A131" s="29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30"/>
      <c r="M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</sheetData>
  <autoFilter ref="C114:K130"/>
  <mergeCells count="6">
    <mergeCell ref="L2:V2"/>
    <mergeCell ref="E7:H7"/>
    <mergeCell ref="E16:H16"/>
    <mergeCell ref="E25:H25"/>
    <mergeCell ref="E85:H85"/>
    <mergeCell ref="E107:H10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15944 - Obec Malé Ozorovc...</vt:lpstr>
      <vt:lpstr>'15944 - Obec Malé Ozorovc...'!Názvy_tlače</vt:lpstr>
      <vt:lpstr>'Rekapitulácia stavby'!Názvy_tlače</vt:lpstr>
      <vt:lpstr>'15944 - Obec Malé Ozorovc...'!Oblasť_tlače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DESKTOP-SD9UK27\HP</dc:creator>
  <cp:lastModifiedBy>DOLÁK Milan</cp:lastModifiedBy>
  <dcterms:created xsi:type="dcterms:W3CDTF">2022-03-10T08:59:21Z</dcterms:created>
  <dcterms:modified xsi:type="dcterms:W3CDTF">2022-03-17T11:58:55Z</dcterms:modified>
</cp:coreProperties>
</file>